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D:\Documents\Jörg\Formulare\"/>
    </mc:Choice>
  </mc:AlternateContent>
  <xr:revisionPtr revIDLastSave="0" documentId="13_ncr:1_{A8FBB22B-9B02-4D90-8C3C-96ACA4A8E68C}" xr6:coauthVersionLast="47" xr6:coauthVersionMax="47" xr10:uidLastSave="{00000000-0000-0000-0000-000000000000}"/>
  <bookViews>
    <workbookView xWindow="-120" yWindow="-120" windowWidth="29040" windowHeight="15840" xr2:uid="{C1BB570A-DDB3-4796-9AB4-BA7A511B0436}"/>
  </bookViews>
  <sheets>
    <sheet name="Formular" sheetId="1" r:id="rId1"/>
  </sheets>
  <externalReferences>
    <externalReference r:id="rId2"/>
  </externalReferences>
  <definedNames>
    <definedName name="Datum">'[1]1 Deckblatt St.2013-04-13'!$G$17</definedName>
    <definedName name="_xlnm.Print_Area" localSheetId="0">Formular!$A$2:$W$79</definedName>
    <definedName name="EingabeX">'[1]4 Honorar+TG, Betreuer'!$W$11:$W$12</definedName>
    <definedName name="Kostenstelle">'[1]1 Deckblatt St.2013-04-13'!$N$3</definedName>
    <definedName name="Ort">'[1]1 Deckblatt St.2013-04-13'!$G$15</definedName>
    <definedName name="Sonst.Auslagen">'[1]5 Fahrgeld + s.A.'!$X$20:$X$27</definedName>
    <definedName name="Sonstige">'[1]4 Honorar+TG, Betreuer'!$R$88:$R$90</definedName>
    <definedName name="Veranstaltung">'[1]1 Deckblatt St.2013-04-13'!$G$13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8" i="1" s="1"/>
  <c r="T29" i="1" l="1"/>
  <c r="O50" i="1"/>
  <c r="V83" i="1" l="1"/>
  <c r="X83" i="1" s="1"/>
  <c r="V84" i="1" s="1"/>
  <c r="O83" i="1"/>
  <c r="Q83" i="1" s="1"/>
  <c r="O84" i="1" s="1"/>
  <c r="C83" i="1"/>
  <c r="D83" i="1" s="1"/>
  <c r="C84" i="1" s="1"/>
  <c r="Z14" i="1" l="1"/>
  <c r="D39" i="1"/>
  <c r="N45" i="1" l="1"/>
  <c r="N47" i="1"/>
  <c r="N41" i="1"/>
  <c r="N43" i="1"/>
  <c r="N69" i="1"/>
  <c r="Z18" i="1"/>
  <c r="N39" i="1" s="1"/>
  <c r="C82" i="1"/>
  <c r="J88" i="1" s="1"/>
  <c r="F39" i="1" l="1"/>
  <c r="F45" i="1"/>
  <c r="Z20" i="1"/>
  <c r="F47" i="1"/>
  <c r="F41" i="1"/>
  <c r="F43" i="1"/>
  <c r="D41" i="1"/>
  <c r="D43" i="1" s="1"/>
  <c r="D45" i="1" s="1"/>
  <c r="D47" i="1" s="1"/>
  <c r="J86" i="1"/>
  <c r="J87" i="1"/>
  <c r="Z47" i="1" l="1"/>
  <c r="AA47" i="1" s="1"/>
  <c r="Z41" i="1"/>
  <c r="Z43" i="1"/>
  <c r="AA43" i="1" s="1"/>
  <c r="AB43" i="1" s="1"/>
  <c r="Z39" i="1"/>
  <c r="AA39" i="1" s="1"/>
  <c r="AB47" i="1" l="1"/>
  <c r="P47" i="1" s="1"/>
  <c r="R47" i="1" s="1"/>
  <c r="AA41" i="1"/>
  <c r="AB41" i="1" s="1"/>
  <c r="P43" i="1"/>
  <c r="R43" i="1" s="1"/>
  <c r="AB39" i="1"/>
  <c r="P39" i="1" s="1"/>
  <c r="Z45" i="1" l="1"/>
  <c r="AA45" i="1" s="1"/>
  <c r="N50" i="1"/>
  <c r="P41" i="1"/>
  <c r="R41" i="1" s="1"/>
  <c r="R39" i="1"/>
  <c r="AB45" i="1" l="1"/>
  <c r="P45" i="1" s="1"/>
  <c r="R45" i="1" l="1"/>
  <c r="R50" i="1" s="1"/>
  <c r="T50" i="1" s="1"/>
  <c r="T61" i="1" s="1"/>
  <c r="P50" i="1"/>
</calcChain>
</file>

<file path=xl/sharedStrings.xml><?xml version="1.0" encoding="utf-8"?>
<sst xmlns="http://schemas.openxmlformats.org/spreadsheetml/2006/main" count="119" uniqueCount="91">
  <si>
    <t>Badischer Tischtennis Verband e.V.</t>
  </si>
  <si>
    <t>Reisekosten-Abrechnung Ehrenamt</t>
  </si>
  <si>
    <t>für eine ein- oder mehrtägige Reise</t>
  </si>
  <si>
    <t>Bankverbindung:</t>
  </si>
  <si>
    <t>&lt;= bekannt o. neu =&gt;</t>
  </si>
  <si>
    <t>Name, Vorname:</t>
  </si>
  <si>
    <t>Bank:</t>
  </si>
  <si>
    <t>Straße</t>
  </si>
  <si>
    <t>BIC:</t>
  </si>
  <si>
    <t>PLZ, Wohnort:</t>
  </si>
  <si>
    <t>IBAN:</t>
  </si>
  <si>
    <t>Reisedaten</t>
  </si>
  <si>
    <t>Beginn der Reise:</t>
  </si>
  <si>
    <t>Uhr</t>
  </si>
  <si>
    <t>Start:</t>
  </si>
  <si>
    <t>Tage:</t>
  </si>
  <si>
    <t>Zwischenstation(en):</t>
  </si>
  <si>
    <t>Ende der Reise:</t>
  </si>
  <si>
    <t>Ziel:</t>
  </si>
  <si>
    <t>Stunden (bei einem Tag)</t>
  </si>
  <si>
    <t>Zweck der Reise:</t>
  </si>
  <si>
    <t>Reisekosten</t>
  </si>
  <si>
    <t>Sachkonto</t>
  </si>
  <si>
    <t>km</t>
  </si>
  <si>
    <t>€</t>
  </si>
  <si>
    <t>Fahrtkosten öffentl. Verkehrsmittel:</t>
  </si>
  <si>
    <t>Bel.-Nr.</t>
  </si>
  <si>
    <t>Tagegeld</t>
  </si>
  <si>
    <t>--- A b z ü g e ---</t>
  </si>
  <si>
    <t>Frühstück</t>
  </si>
  <si>
    <t>Mittagessen</t>
  </si>
  <si>
    <t>Abendessen</t>
  </si>
  <si>
    <t>Tagegeld-
Satz</t>
  </si>
  <si>
    <t>Abzüge</t>
  </si>
  <si>
    <t>Tagegeld-Betrag</t>
  </si>
  <si>
    <t>Tag</t>
  </si>
  <si>
    <t>Datum</t>
  </si>
  <si>
    <t>Frühst</t>
  </si>
  <si>
    <t>Mittag</t>
  </si>
  <si>
    <t>Abend</t>
  </si>
  <si>
    <t xml:space="preserve">1. Tag </t>
  </si>
  <si>
    <t xml:space="preserve">2. Tag </t>
  </si>
  <si>
    <t>3. Tag</t>
  </si>
  <si>
    <t>4. Tag</t>
  </si>
  <si>
    <t>5.Tag</t>
  </si>
  <si>
    <t>Summe</t>
  </si>
  <si>
    <t>BaTTV  Tagegeldsätze</t>
  </si>
  <si>
    <t>Abwesenheitsdauer</t>
  </si>
  <si>
    <t xml:space="preserve"> eintägige Reise     mehrtägige Reise</t>
  </si>
  <si>
    <t>8 bis 24 Stunden</t>
  </si>
  <si>
    <t>24 Stunden</t>
  </si>
  <si>
    <t>(Datum)</t>
  </si>
  <si>
    <t>(Unterschrift)</t>
  </si>
  <si>
    <t>An-/Abreisetag</t>
  </si>
  <si>
    <t>Bei unentgeltlicher Verpflegung werden folgende Kürzungen vorgenommen:
(im Tagegeld-Abschnitt sind die entsprechenden Kreuze zu machen)</t>
  </si>
  <si>
    <t></t>
  </si>
  <si>
    <t>(20 %) aus 28,00 €</t>
  </si>
  <si>
    <t>(40 %) aus 28,00 €</t>
  </si>
  <si>
    <t>Reisetage:</t>
  </si>
  <si>
    <t>1. Tag bei mehrtägiger Reise</t>
  </si>
  <si>
    <t>letzter Tag bei mehrtägiger Reise</t>
  </si>
  <si>
    <t>Stunden:</t>
  </si>
  <si>
    <t>Stunden</t>
  </si>
  <si>
    <t>Zeitstufe:</t>
  </si>
  <si>
    <t>negativ</t>
  </si>
  <si>
    <t>0 - 3 Stunden</t>
  </si>
  <si>
    <t>3 - 8 Stunden</t>
  </si>
  <si>
    <t>8 - 24 Stunden</t>
  </si>
  <si>
    <t>Wird vom Verband ausgefüllt
Freigabe:</t>
  </si>
  <si>
    <t>Ich rechne folgendes ab:</t>
  </si>
  <si>
    <t>Turnierleitung</t>
  </si>
  <si>
    <t>(Zutreffendes Feld markieren)</t>
  </si>
  <si>
    <t>• pro Person, je Veranstaltungstag</t>
  </si>
  <si>
    <r>
      <t>Fahrtkosten:</t>
    </r>
    <r>
      <rPr>
        <sz val="11"/>
        <color indexed="8"/>
        <rFont val="Aptos"/>
        <family val="2"/>
      </rPr>
      <t xml:space="preserve"> (je km)</t>
    </r>
  </si>
  <si>
    <r>
      <t xml:space="preserve">Übernachtung  </t>
    </r>
    <r>
      <rPr>
        <sz val="11"/>
        <color indexed="8"/>
        <rFont val="Aptos"/>
        <family val="2"/>
      </rPr>
      <t>(lt. Beleg)</t>
    </r>
    <r>
      <rPr>
        <b/>
        <sz val="11"/>
        <color indexed="8"/>
        <rFont val="Aptos"/>
        <family val="2"/>
      </rPr>
      <t>:</t>
    </r>
  </si>
  <si>
    <r>
      <t xml:space="preserve">Bewirtung  </t>
    </r>
    <r>
      <rPr>
        <sz val="11"/>
        <color indexed="8"/>
        <rFont val="Aptos"/>
        <family val="2"/>
      </rPr>
      <t>(lt. Beleg)</t>
    </r>
    <r>
      <rPr>
        <b/>
        <sz val="11"/>
        <color indexed="8"/>
        <rFont val="Aptos"/>
        <family val="2"/>
      </rPr>
      <t>:</t>
    </r>
  </si>
  <si>
    <r>
      <t xml:space="preserve">Sonstige Auslagen  </t>
    </r>
    <r>
      <rPr>
        <sz val="11"/>
        <color indexed="8"/>
        <rFont val="Aptos"/>
        <family val="2"/>
      </rPr>
      <t>(lt. Beleg)</t>
    </r>
    <r>
      <rPr>
        <b/>
        <sz val="11"/>
        <color indexed="8"/>
        <rFont val="Aptos"/>
        <family val="2"/>
      </rPr>
      <t>:</t>
    </r>
  </si>
  <si>
    <t xml:space="preserve">Vom BTTV eingesetzte und benannte Turnierleiter erhalten bei Veranstaltungen des BTTV im 
Senioren-/Erwachsenen- und Jugendbereich zusätzlich zu den Reisekosten, 
anstelle des üblichen Tagesgeldes, eine Vergütung von:
</t>
  </si>
  <si>
    <r>
      <t>•</t>
    </r>
    <r>
      <rPr>
        <b/>
        <sz val="10"/>
        <color rgb="FFFF0000"/>
        <rFont val="Aptos"/>
        <family val="2"/>
      </rPr>
      <t xml:space="preserve"> *</t>
    </r>
    <r>
      <rPr>
        <sz val="10"/>
        <color theme="1"/>
        <rFont val="Aptos"/>
        <family val="2"/>
      </rPr>
      <t>für Vor- &amp; Nachbereitung für eine Pers.</t>
    </r>
  </si>
  <si>
    <r>
      <t xml:space="preserve">(Zutreffendes mit </t>
    </r>
    <r>
      <rPr>
        <b/>
        <i/>
        <sz val="9"/>
        <color rgb="FFFF0000"/>
        <rFont val="Aptos"/>
        <family val="2"/>
      </rPr>
      <t>X</t>
    </r>
    <r>
      <rPr>
        <i/>
        <sz val="9"/>
        <color theme="1"/>
        <rFont val="Aptos"/>
        <family val="2"/>
      </rPr>
      <t xml:space="preserve"> markieren</t>
    </r>
    <r>
      <rPr>
        <i/>
        <sz val="9"/>
        <color indexed="8"/>
        <rFont val="Aptos"/>
        <family val="2"/>
      </rPr>
      <t>)</t>
    </r>
  </si>
  <si>
    <t>Mit der Unterschrift wird bestätigt, dass die steuerrechtlichen Vorschriften nach dem EStG beachtet werden.</t>
  </si>
  <si>
    <t>Uhrzeit
[hh:mm]</t>
  </si>
  <si>
    <t>Für jede Fahrt ist eine separate Abrechnung anzufertigen!</t>
  </si>
  <si>
    <t>Datum 
[TT.MM.JJ]</t>
  </si>
  <si>
    <t>Tagegeld mehrtägige Reise</t>
  </si>
  <si>
    <t>Turnierl. + Vor- &amp; Nachber.*</t>
  </si>
  <si>
    <t>TL. + Vor- &amp; Nachber.*</t>
  </si>
  <si>
    <t>↡ ↡ ↡</t>
  </si>
  <si>
    <r>
      <rPr>
        <b/>
        <sz val="11"/>
        <color theme="1"/>
        <rFont val="Aptos"/>
        <family val="2"/>
      </rPr>
      <t>Turnierleitung</t>
    </r>
    <r>
      <rPr>
        <sz val="11"/>
        <color theme="1"/>
        <rFont val="Aptos"/>
        <family val="2"/>
      </rPr>
      <t xml:space="preserve">
Bitte hier auswählen:</t>
    </r>
  </si>
  <si>
    <t>Stand 04.06.2025</t>
  </si>
  <si>
    <t>Der BTTV weist darauf hin, dass die Erstattungssätze für Turnierleiter, die über 
die Beträge gemäß §19 1.Finanzordnung hinausgehen, einkommensteuer- und 
sozialversicherungspflichtig sind. Das Ehrenamtsstärkungsgesetz weist hierbei 
aber einen jährlichen Steuerfreibetrag aus.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</si>
</sst>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.00\ &quot;€&quot;"/>
    <numFmt numFmtId="165" formatCode="dd/mm/yy;@"/>
    <numFmt numFmtId="166" formatCode="[hh]:mm"/>
    <numFmt numFmtId="167" formatCode="[$-407]d/\ mmmm\ yyyy;@"/>
    <numFmt numFmtId="168" formatCode="0.0000"/>
  </numFmts>
  <fonts count="4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1"/>
      <color theme="1"/>
      <name val="Aptos"/>
      <family val="2"/>
    </font>
    <font>
      <sz val="8"/>
      <color theme="1"/>
      <name val="Aptos"/>
      <family val="2"/>
    </font>
    <font>
      <sz val="10"/>
      <name val="Aptos"/>
      <family val="2"/>
    </font>
    <font>
      <b/>
      <u/>
      <sz val="11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sz val="8"/>
      <name val="Aptos"/>
      <family val="2"/>
    </font>
    <font>
      <sz val="12"/>
      <name val="Aptos"/>
      <family val="2"/>
    </font>
    <font>
      <b/>
      <i/>
      <sz val="12"/>
      <name val="Aptos"/>
      <family val="2"/>
    </font>
    <font>
      <sz val="10"/>
      <color theme="1"/>
      <name val="Aptos"/>
      <family val="2"/>
    </font>
    <font>
      <i/>
      <sz val="10"/>
      <name val="Aptos"/>
      <family val="2"/>
    </font>
    <font>
      <sz val="12"/>
      <color theme="1"/>
      <name val="Aptos"/>
      <family val="2"/>
    </font>
    <font>
      <b/>
      <sz val="10"/>
      <name val="Aptos"/>
      <family val="2"/>
    </font>
    <font>
      <b/>
      <sz val="11"/>
      <name val="Aptos"/>
      <family val="2"/>
    </font>
    <font>
      <sz val="11"/>
      <name val="Aptos"/>
      <family val="2"/>
    </font>
    <font>
      <b/>
      <i/>
      <sz val="16"/>
      <color theme="1"/>
      <name val="Aptos"/>
      <family val="2"/>
    </font>
    <font>
      <b/>
      <i/>
      <sz val="16"/>
      <name val="Aptos"/>
      <family val="2"/>
    </font>
    <font>
      <b/>
      <sz val="14"/>
      <name val="Aptos"/>
      <family val="2"/>
    </font>
    <font>
      <b/>
      <sz val="20"/>
      <color theme="1"/>
      <name val="Aptos"/>
      <family val="2"/>
    </font>
    <font>
      <b/>
      <sz val="20"/>
      <name val="Aptos"/>
      <family val="2"/>
    </font>
    <font>
      <b/>
      <sz val="12"/>
      <name val="Aptos"/>
      <family val="2"/>
    </font>
    <font>
      <b/>
      <sz val="18"/>
      <name val="Aptos"/>
      <family val="2"/>
    </font>
    <font>
      <sz val="18"/>
      <color theme="1"/>
      <name val="Aptos"/>
      <family val="2"/>
    </font>
    <font>
      <b/>
      <u/>
      <sz val="13"/>
      <name val="Aptos"/>
      <family val="2"/>
    </font>
    <font>
      <sz val="11"/>
      <color indexed="8"/>
      <name val="Aptos"/>
      <family val="2"/>
    </font>
    <font>
      <sz val="10"/>
      <color indexed="8"/>
      <name val="Aptos"/>
      <family val="2"/>
    </font>
    <font>
      <b/>
      <u/>
      <sz val="13"/>
      <color theme="1"/>
      <name val="Aptos"/>
      <family val="2"/>
    </font>
    <font>
      <u/>
      <sz val="10"/>
      <color theme="1"/>
      <name val="Aptos"/>
      <family val="2"/>
    </font>
    <font>
      <u/>
      <sz val="11"/>
      <color theme="1"/>
      <name val="Aptos"/>
      <family val="2"/>
    </font>
    <font>
      <b/>
      <sz val="11"/>
      <color theme="1"/>
      <name val="Aptos"/>
      <family val="2"/>
    </font>
    <font>
      <sz val="11"/>
      <color rgb="FFFF0000"/>
      <name val="Aptos"/>
      <family val="2"/>
    </font>
    <font>
      <sz val="9"/>
      <color theme="1"/>
      <name val="Aptos"/>
      <family val="2"/>
    </font>
    <font>
      <i/>
      <sz val="10"/>
      <color theme="1"/>
      <name val="Aptos"/>
      <family val="2"/>
    </font>
    <font>
      <b/>
      <sz val="11"/>
      <color rgb="FFFF0000"/>
      <name val="Aptos"/>
      <family val="2"/>
    </font>
    <font>
      <i/>
      <sz val="9"/>
      <color theme="1"/>
      <name val="Aptos"/>
      <family val="2"/>
    </font>
    <font>
      <i/>
      <sz val="9"/>
      <color indexed="8"/>
      <name val="Aptos"/>
      <family val="2"/>
    </font>
    <font>
      <b/>
      <sz val="11"/>
      <color indexed="8"/>
      <name val="Aptos"/>
      <family val="2"/>
    </font>
    <font>
      <b/>
      <sz val="10"/>
      <color rgb="FFFF0000"/>
      <name val="Aptos"/>
      <family val="2"/>
    </font>
    <font>
      <sz val="11"/>
      <color theme="0"/>
      <name val="Aptos"/>
      <family val="2"/>
    </font>
    <font>
      <sz val="12"/>
      <color theme="0"/>
      <name val="Aptos"/>
      <family val="2"/>
    </font>
    <font>
      <b/>
      <sz val="12"/>
      <color theme="0"/>
      <name val="Aptos"/>
      <family val="2"/>
    </font>
    <font>
      <sz val="10"/>
      <color theme="0"/>
      <name val="Aptos"/>
      <family val="2"/>
    </font>
    <font>
      <sz val="8"/>
      <color theme="0"/>
      <name val="Aptos"/>
      <family val="2"/>
    </font>
    <font>
      <b/>
      <i/>
      <sz val="9"/>
      <color rgb="FFFF0000"/>
      <name val="Aptos"/>
      <family val="2"/>
    </font>
    <font>
      <b/>
      <sz val="14"/>
      <color rgb="FFFF000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7">
    <xf numFmtId="0" fontId="0" fillId="0" borderId="0" xfId="0"/>
    <xf numFmtId="49" fontId="7" fillId="2" borderId="10" xfId="1" applyNumberFormat="1" applyFont="1" applyFill="1" applyBorder="1" applyAlignment="1" applyProtection="1">
      <alignment horizontal="center" vertical="center"/>
      <protection locked="0"/>
    </xf>
    <xf numFmtId="4" fontId="8" fillId="2" borderId="10" xfId="1" applyNumberFormat="1" applyFont="1" applyFill="1" applyBorder="1" applyAlignment="1" applyProtection="1">
      <alignment horizontal="right" vertical="center" indent="1"/>
      <protection locked="0"/>
    </xf>
    <xf numFmtId="0" fontId="7" fillId="2" borderId="15" xfId="1" applyFont="1" applyFill="1" applyBorder="1" applyAlignment="1" applyProtection="1">
      <alignment horizontal="center" vertical="center"/>
      <protection locked="0"/>
    </xf>
    <xf numFmtId="44" fontId="7" fillId="0" borderId="0" xfId="3" applyFont="1" applyFill="1" applyBorder="1" applyAlignment="1" applyProtection="1">
      <alignment horizontal="right" vertical="center"/>
    </xf>
    <xf numFmtId="4" fontId="8" fillId="2" borderId="0" xfId="1" applyNumberFormat="1" applyFont="1" applyFill="1" applyAlignment="1" applyProtection="1">
      <alignment horizontal="right" vertical="center" indent="1"/>
      <protection locked="0"/>
    </xf>
    <xf numFmtId="0" fontId="7" fillId="0" borderId="0" xfId="1" applyFont="1"/>
    <xf numFmtId="0" fontId="7" fillId="0" borderId="0" xfId="1" applyFont="1" applyAlignment="1">
      <alignment horizontal="center"/>
    </xf>
    <xf numFmtId="164" fontId="14" fillId="0" borderId="0" xfId="1" applyNumberFormat="1" applyFont="1" applyAlignment="1">
      <alignment horizontal="right" indent="1"/>
    </xf>
    <xf numFmtId="0" fontId="14" fillId="0" borderId="0" xfId="1" applyFont="1" applyAlignment="1">
      <alignment horizontal="center"/>
    </xf>
    <xf numFmtId="0" fontId="41" fillId="0" borderId="0" xfId="1" applyFont="1"/>
    <xf numFmtId="0" fontId="17" fillId="0" borderId="0" xfId="1" applyFont="1"/>
    <xf numFmtId="49" fontId="19" fillId="0" borderId="2" xfId="2" applyNumberFormat="1" applyFont="1" applyBorder="1" applyAlignment="1">
      <alignment horizontal="center" vertical="center"/>
    </xf>
    <xf numFmtId="0" fontId="7" fillId="0" borderId="3" xfId="1" applyFont="1" applyBorder="1"/>
    <xf numFmtId="49" fontId="22" fillId="0" borderId="5" xfId="2" applyNumberFormat="1" applyFont="1" applyBorder="1" applyAlignment="1">
      <alignment horizontal="center" vertical="center"/>
    </xf>
    <xf numFmtId="0" fontId="7" fillId="0" borderId="6" xfId="1" applyFont="1" applyBorder="1"/>
    <xf numFmtId="0" fontId="7" fillId="0" borderId="2" xfId="1" applyFont="1" applyBorder="1"/>
    <xf numFmtId="0" fontId="7" fillId="0" borderId="2" xfId="1" applyFont="1" applyBorder="1" applyAlignment="1">
      <alignment horizontal="center"/>
    </xf>
    <xf numFmtId="0" fontId="7" fillId="0" borderId="7" xfId="1" applyFont="1" applyBorder="1"/>
    <xf numFmtId="164" fontId="14" fillId="0" borderId="7" xfId="1" applyNumberFormat="1" applyFont="1" applyBorder="1" applyAlignment="1">
      <alignment horizontal="right" indent="1"/>
    </xf>
    <xf numFmtId="0" fontId="14" fillId="0" borderId="7" xfId="1" applyFont="1" applyBorder="1" applyAlignment="1">
      <alignment horizontal="center"/>
    </xf>
    <xf numFmtId="49" fontId="13" fillId="0" borderId="8" xfId="2" applyNumberFormat="1" applyFont="1" applyBorder="1" applyAlignment="1">
      <alignment horizontal="left" vertical="center" indent="1"/>
    </xf>
    <xf numFmtId="0" fontId="7" fillId="0" borderId="9" xfId="1" applyFont="1" applyBorder="1"/>
    <xf numFmtId="49" fontId="13" fillId="0" borderId="4" xfId="2" applyNumberFormat="1" applyFont="1" applyBorder="1" applyAlignment="1">
      <alignment horizontal="left" vertical="center" indent="1"/>
    </xf>
    <xf numFmtId="164" fontId="14" fillId="0" borderId="2" xfId="1" applyNumberFormat="1" applyFont="1" applyBorder="1" applyAlignment="1">
      <alignment horizontal="right" indent="1"/>
    </xf>
    <xf numFmtId="0" fontId="14" fillId="0" borderId="2" xfId="1" applyFont="1" applyBorder="1" applyAlignment="1">
      <alignment horizontal="center"/>
    </xf>
    <xf numFmtId="0" fontId="7" fillId="0" borderId="8" xfId="1" applyFont="1" applyBorder="1"/>
    <xf numFmtId="0" fontId="12" fillId="0" borderId="0" xfId="1" applyFont="1"/>
    <xf numFmtId="49" fontId="17" fillId="0" borderId="0" xfId="2" applyNumberFormat="1" applyFont="1" applyAlignment="1">
      <alignment vertical="center"/>
    </xf>
    <xf numFmtId="49" fontId="17" fillId="0" borderId="0" xfId="2" applyNumberFormat="1" applyFont="1" applyAlignment="1">
      <alignment horizontal="center" vertical="center"/>
    </xf>
    <xf numFmtId="49" fontId="16" fillId="0" borderId="8" xfId="2" applyNumberFormat="1" applyFont="1" applyBorder="1" applyAlignment="1">
      <alignment horizontal="right" vertical="center" indent="1"/>
    </xf>
    <xf numFmtId="49" fontId="16" fillId="0" borderId="0" xfId="2" applyNumberFormat="1" applyFont="1" applyAlignment="1">
      <alignment horizontal="right" vertical="center" indent="1"/>
    </xf>
    <xf numFmtId="49" fontId="17" fillId="0" borderId="0" xfId="2" applyNumberFormat="1" applyFont="1" applyAlignment="1">
      <alignment horizontal="left" vertical="center"/>
    </xf>
    <xf numFmtId="165" fontId="7" fillId="0" borderId="0" xfId="1" applyNumberFormat="1" applyFont="1" applyAlignment="1">
      <alignment horizontal="center"/>
    </xf>
    <xf numFmtId="165" fontId="7" fillId="0" borderId="0" xfId="1" applyNumberFormat="1" applyFont="1" applyAlignment="1">
      <alignment horizontal="center" vertical="center"/>
    </xf>
    <xf numFmtId="0" fontId="7" fillId="0" borderId="14" xfId="1" applyFont="1" applyBorder="1"/>
    <xf numFmtId="166" fontId="17" fillId="0" borderId="0" xfId="2" applyNumberFormat="1" applyFont="1" applyAlignment="1">
      <alignment horizontal="right" vertical="center" indent="1"/>
    </xf>
    <xf numFmtId="49" fontId="17" fillId="0" borderId="0" xfId="2" applyNumberFormat="1" applyFont="1" applyAlignment="1">
      <alignment horizontal="right" vertical="center" indent="1"/>
    </xf>
    <xf numFmtId="49" fontId="17" fillId="0" borderId="14" xfId="2" applyNumberFormat="1" applyFont="1" applyBorder="1" applyAlignment="1">
      <alignment horizontal="left" vertical="center" indent="1"/>
    </xf>
    <xf numFmtId="0" fontId="7" fillId="0" borderId="14" xfId="1" applyFont="1" applyBorder="1" applyAlignment="1">
      <alignment horizontal="left" vertical="center"/>
    </xf>
    <xf numFmtId="49" fontId="17" fillId="0" borderId="8" xfId="2" applyNumberFormat="1" applyFont="1" applyBorder="1" applyAlignment="1">
      <alignment horizontal="right" vertical="center" indent="1"/>
    </xf>
    <xf numFmtId="0" fontId="7" fillId="0" borderId="0" xfId="1" applyFont="1" applyAlignment="1">
      <alignment horizontal="right" indent="1"/>
    </xf>
    <xf numFmtId="165" fontId="17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165" fontId="17" fillId="0" borderId="0" xfId="2" applyNumberFormat="1" applyFont="1" applyAlignment="1">
      <alignment horizontal="center" vertical="center"/>
    </xf>
    <xf numFmtId="49" fontId="17" fillId="0" borderId="0" xfId="2" applyNumberFormat="1" applyFont="1" applyAlignment="1">
      <alignment horizontal="left" vertical="center" indent="1"/>
    </xf>
    <xf numFmtId="0" fontId="7" fillId="0" borderId="0" xfId="1" applyFont="1" applyAlignment="1">
      <alignment horizontal="left" vertical="center"/>
    </xf>
    <xf numFmtId="166" fontId="17" fillId="0" borderId="0" xfId="2" applyNumberFormat="1" applyFont="1" applyAlignment="1">
      <alignment vertical="center"/>
    </xf>
    <xf numFmtId="1" fontId="41" fillId="0" borderId="0" xfId="1" applyNumberFormat="1" applyFont="1"/>
    <xf numFmtId="0" fontId="7" fillId="0" borderId="14" xfId="1" applyFont="1" applyBorder="1" applyAlignment="1">
      <alignment horizontal="center"/>
    </xf>
    <xf numFmtId="0" fontId="7" fillId="0" borderId="0" xfId="1" applyFont="1" applyAlignment="1">
      <alignment horizontal="left"/>
    </xf>
    <xf numFmtId="164" fontId="14" fillId="0" borderId="0" xfId="1" applyNumberFormat="1" applyFont="1" applyAlignment="1">
      <alignment horizontal="left" indent="1"/>
    </xf>
    <xf numFmtId="0" fontId="14" fillId="0" borderId="0" xfId="1" applyFont="1" applyAlignment="1">
      <alignment horizontal="left"/>
    </xf>
    <xf numFmtId="49" fontId="7" fillId="0" borderId="0" xfId="1" applyNumberFormat="1" applyFont="1" applyAlignment="1">
      <alignment horizontal="left" vertical="center"/>
    </xf>
    <xf numFmtId="0" fontId="7" fillId="0" borderId="7" xfId="1" applyFont="1" applyBorder="1" applyAlignment="1">
      <alignment horizontal="center"/>
    </xf>
    <xf numFmtId="0" fontId="30" fillId="0" borderId="0" xfId="1" applyFont="1" applyAlignment="1">
      <alignment horizontal="center" vertical="center"/>
    </xf>
    <xf numFmtId="0" fontId="29" fillId="0" borderId="8" xfId="1" applyFont="1" applyBorder="1" applyAlignment="1">
      <alignment horizontal="left" vertical="center" indent="1"/>
    </xf>
    <xf numFmtId="0" fontId="7" fillId="0" borderId="0" xfId="1" applyFont="1" applyAlignment="1">
      <alignment horizontal="left" indent="1"/>
    </xf>
    <xf numFmtId="0" fontId="31" fillId="0" borderId="0" xfId="1" applyFont="1" applyAlignment="1">
      <alignment horizontal="center" vertical="center"/>
    </xf>
    <xf numFmtId="0" fontId="7" fillId="0" borderId="0" xfId="0" applyFont="1"/>
    <xf numFmtId="4" fontId="14" fillId="0" borderId="0" xfId="1" applyNumberFormat="1" applyFont="1" applyAlignment="1">
      <alignment horizontal="right" indent="1"/>
    </xf>
    <xf numFmtId="164" fontId="3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  <xf numFmtId="4" fontId="8" fillId="0" borderId="10" xfId="1" applyNumberFormat="1" applyFont="1" applyBorder="1" applyAlignment="1">
      <alignment horizontal="right" vertical="center" indent="1"/>
    </xf>
    <xf numFmtId="0" fontId="32" fillId="0" borderId="0" xfId="1" applyFont="1" applyAlignment="1">
      <alignment vertical="center"/>
    </xf>
    <xf numFmtId="0" fontId="7" fillId="0" borderId="9" xfId="1" applyFont="1" applyBorder="1" applyAlignment="1">
      <alignment vertical="center"/>
    </xf>
    <xf numFmtId="0" fontId="41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8" xfId="1" applyFont="1" applyBorder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33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4" fontId="8" fillId="0" borderId="0" xfId="1" applyNumberFormat="1" applyFont="1" applyAlignment="1">
      <alignment horizontal="right" vertical="center" indent="1"/>
    </xf>
    <xf numFmtId="0" fontId="14" fillId="0" borderId="0" xfId="1" applyFont="1" applyAlignment="1">
      <alignment horizontal="center" vertical="center"/>
    </xf>
    <xf numFmtId="49" fontId="32" fillId="0" borderId="8" xfId="1" applyNumberFormat="1" applyFont="1" applyBorder="1" applyAlignment="1">
      <alignment horizontal="left" vertical="center" indent="1"/>
    </xf>
    <xf numFmtId="49" fontId="32" fillId="0" borderId="0" xfId="1" applyNumberFormat="1" applyFont="1" applyAlignment="1">
      <alignment horizontal="left" vertical="center" indent="1"/>
    </xf>
    <xf numFmtId="49" fontId="7" fillId="0" borderId="8" xfId="1" applyNumberFormat="1" applyFont="1" applyBorder="1" applyAlignment="1">
      <alignment horizontal="left" vertical="center" indent="1"/>
    </xf>
    <xf numFmtId="49" fontId="7" fillId="0" borderId="0" xfId="1" applyNumberFormat="1" applyFont="1" applyAlignment="1">
      <alignment horizontal="left" vertical="center" indent="1"/>
    </xf>
    <xf numFmtId="49" fontId="7" fillId="0" borderId="0" xfId="1" applyNumberFormat="1" applyFont="1" applyAlignment="1">
      <alignment horizontal="center" vertical="center"/>
    </xf>
    <xf numFmtId="0" fontId="42" fillId="0" borderId="8" xfId="1" applyFont="1" applyBorder="1" applyAlignment="1">
      <alignment horizontal="center" vertical="center"/>
    </xf>
    <xf numFmtId="49" fontId="7" fillId="0" borderId="9" xfId="1" applyNumberFormat="1" applyFont="1" applyBorder="1" applyAlignment="1">
      <alignment vertical="center"/>
    </xf>
    <xf numFmtId="49" fontId="42" fillId="0" borderId="8" xfId="1" applyNumberFormat="1" applyFont="1" applyBorder="1" applyAlignment="1">
      <alignment horizontal="center" vertical="center"/>
    </xf>
    <xf numFmtId="49" fontId="41" fillId="0" borderId="0" xfId="1" applyNumberFormat="1" applyFont="1" applyAlignment="1">
      <alignment vertical="center"/>
    </xf>
    <xf numFmtId="49" fontId="17" fillId="0" borderId="0" xfId="1" applyNumberFormat="1" applyFont="1" applyAlignment="1">
      <alignment vertical="center"/>
    </xf>
    <xf numFmtId="49" fontId="7" fillId="0" borderId="0" xfId="1" applyNumberFormat="1" applyFont="1" applyAlignment="1">
      <alignment horizontal="center" textRotation="90"/>
    </xf>
    <xf numFmtId="49" fontId="7" fillId="0" borderId="0" xfId="1" applyNumberFormat="1" applyFont="1" applyAlignment="1">
      <alignment horizontal="center" vertical="center" textRotation="90"/>
    </xf>
    <xf numFmtId="49" fontId="14" fillId="0" borderId="0" xfId="1" applyNumberFormat="1" applyFont="1" applyAlignment="1">
      <alignment horizontal="center" vertical="center"/>
    </xf>
    <xf numFmtId="0" fontId="36" fillId="0" borderId="8" xfId="1" applyFont="1" applyBorder="1" applyAlignment="1">
      <alignment horizontal="left" vertical="center" indent="1"/>
    </xf>
    <xf numFmtId="49" fontId="7" fillId="0" borderId="10" xfId="1" applyNumberFormat="1" applyFont="1" applyBorder="1" applyAlignment="1">
      <alignment horizontal="center"/>
    </xf>
    <xf numFmtId="49" fontId="7" fillId="0" borderId="0" xfId="1" applyNumberFormat="1" applyFont="1"/>
    <xf numFmtId="4" fontId="8" fillId="0" borderId="0" xfId="1" applyNumberFormat="1" applyFont="1" applyAlignment="1">
      <alignment horizontal="right" indent="1"/>
    </xf>
    <xf numFmtId="49" fontId="14" fillId="0" borderId="0" xfId="1" applyNumberFormat="1" applyFont="1" applyAlignment="1">
      <alignment horizontal="center"/>
    </xf>
    <xf numFmtId="49" fontId="7" fillId="0" borderId="9" xfId="1" applyNumberFormat="1" applyFont="1" applyBorder="1"/>
    <xf numFmtId="49" fontId="41" fillId="0" borderId="0" xfId="1" applyNumberFormat="1" applyFont="1"/>
    <xf numFmtId="49" fontId="17" fillId="0" borderId="0" xfId="1" applyNumberFormat="1" applyFont="1"/>
    <xf numFmtId="4" fontId="7" fillId="0" borderId="0" xfId="1" applyNumberFormat="1" applyFont="1" applyAlignment="1">
      <alignment horizontal="right" vertical="center"/>
    </xf>
    <xf numFmtId="0" fontId="7" fillId="0" borderId="8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7" fillId="0" borderId="16" xfId="1" applyFont="1" applyBorder="1" applyAlignment="1">
      <alignment horizontal="center" vertical="center"/>
    </xf>
    <xf numFmtId="4" fontId="7" fillId="0" borderId="16" xfId="1" applyNumberFormat="1" applyFont="1" applyBorder="1" applyAlignment="1">
      <alignment horizontal="right" vertical="center"/>
    </xf>
    <xf numFmtId="4" fontId="8" fillId="0" borderId="14" xfId="1" applyNumberFormat="1" applyFont="1" applyBorder="1" applyAlignment="1">
      <alignment horizontal="right" vertical="center" indent="1"/>
    </xf>
    <xf numFmtId="49" fontId="7" fillId="0" borderId="16" xfId="1" applyNumberFormat="1" applyFont="1" applyBorder="1" applyAlignment="1">
      <alignment horizontal="left" vertical="center"/>
    </xf>
    <xf numFmtId="49" fontId="7" fillId="0" borderId="16" xfId="1" applyNumberFormat="1" applyFont="1" applyBorder="1" applyAlignment="1">
      <alignment vertical="center"/>
    </xf>
    <xf numFmtId="49" fontId="7" fillId="0" borderId="16" xfId="1" applyNumberFormat="1" applyFont="1" applyBorder="1" applyAlignment="1">
      <alignment horizontal="right" vertical="center"/>
    </xf>
    <xf numFmtId="49" fontId="7" fillId="0" borderId="16" xfId="1" applyNumberFormat="1" applyFont="1" applyBorder="1" applyAlignment="1">
      <alignment horizontal="center" vertical="center"/>
    </xf>
    <xf numFmtId="4" fontId="8" fillId="0" borderId="16" xfId="1" applyNumberFormat="1" applyFont="1" applyBorder="1" applyAlignment="1">
      <alignment horizontal="right" vertical="center" indent="1"/>
    </xf>
    <xf numFmtId="0" fontId="14" fillId="0" borderId="16" xfId="1" applyFont="1" applyBorder="1" applyAlignment="1">
      <alignment horizontal="center" vertical="center"/>
    </xf>
    <xf numFmtId="4" fontId="14" fillId="0" borderId="0" xfId="1" applyNumberFormat="1" applyFont="1" applyAlignment="1">
      <alignment horizontal="right" vertical="center" indent="1"/>
    </xf>
    <xf numFmtId="0" fontId="8" fillId="0" borderId="8" xfId="1" applyFont="1" applyBorder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9" xfId="1" applyFont="1" applyBorder="1" applyAlignment="1">
      <alignment vertical="center"/>
    </xf>
    <xf numFmtId="0" fontId="43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164" fontId="14" fillId="0" borderId="0" xfId="1" applyNumberFormat="1" applyFont="1" applyAlignment="1">
      <alignment horizontal="right" vertical="center"/>
    </xf>
    <xf numFmtId="49" fontId="6" fillId="0" borderId="9" xfId="2" applyNumberFormat="1" applyFont="1" applyBorder="1" applyAlignment="1">
      <alignment horizontal="left" vertical="center" indent="1"/>
    </xf>
    <xf numFmtId="164" fontId="5" fillId="0" borderId="14" xfId="2" applyNumberFormat="1" applyFont="1" applyBorder="1" applyAlignment="1">
      <alignment vertical="center"/>
    </xf>
    <xf numFmtId="164" fontId="5" fillId="0" borderId="23" xfId="2" applyNumberFormat="1" applyFont="1" applyBorder="1" applyAlignment="1">
      <alignment horizontal="left" vertical="center"/>
    </xf>
    <xf numFmtId="164" fontId="5" fillId="0" borderId="0" xfId="2" applyNumberFormat="1" applyFont="1" applyAlignment="1">
      <alignment vertical="center"/>
    </xf>
    <xf numFmtId="164" fontId="5" fillId="0" borderId="9" xfId="2" applyNumberFormat="1" applyFont="1" applyBorder="1" applyAlignment="1">
      <alignment vertical="center"/>
    </xf>
    <xf numFmtId="164" fontId="5" fillId="0" borderId="10" xfId="2" applyNumberFormat="1" applyFont="1" applyBorder="1" applyAlignment="1">
      <alignment vertical="center"/>
    </xf>
    <xf numFmtId="0" fontId="7" fillId="0" borderId="10" xfId="1" applyFont="1" applyBorder="1"/>
    <xf numFmtId="0" fontId="7" fillId="0" borderId="10" xfId="1" applyFont="1" applyBorder="1" applyAlignment="1">
      <alignment horizontal="center"/>
    </xf>
    <xf numFmtId="164" fontId="5" fillId="0" borderId="22" xfId="2" applyNumberFormat="1" applyFont="1" applyBorder="1" applyAlignment="1">
      <alignment vertical="center"/>
    </xf>
    <xf numFmtId="49" fontId="10" fillId="0" borderId="0" xfId="2" applyNumberFormat="1" applyFont="1"/>
    <xf numFmtId="0" fontId="7" fillId="0" borderId="9" xfId="0" applyFont="1" applyBorder="1"/>
    <xf numFmtId="0" fontId="12" fillId="0" borderId="8" xfId="0" applyFont="1" applyBorder="1"/>
    <xf numFmtId="0" fontId="12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4" fillId="0" borderId="0" xfId="0" applyFont="1"/>
    <xf numFmtId="0" fontId="4" fillId="0" borderId="9" xfId="0" applyFont="1" applyBorder="1"/>
    <xf numFmtId="0" fontId="12" fillId="0" borderId="17" xfId="0" applyFont="1" applyBorder="1"/>
    <xf numFmtId="0" fontId="12" fillId="0" borderId="10" xfId="0" applyFont="1" applyBorder="1" applyAlignment="1">
      <alignment vertical="center"/>
    </xf>
    <xf numFmtId="44" fontId="12" fillId="0" borderId="10" xfId="4" applyFont="1" applyBorder="1" applyAlignment="1" applyProtection="1">
      <alignment vertical="center"/>
    </xf>
    <xf numFmtId="0" fontId="7" fillId="0" borderId="10" xfId="0" applyFont="1" applyBorder="1"/>
    <xf numFmtId="0" fontId="7" fillId="0" borderId="22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49" fontId="12" fillId="0" borderId="8" xfId="1" applyNumberFormat="1" applyFont="1" applyBorder="1" applyAlignment="1">
      <alignment vertical="center" wrapText="1"/>
    </xf>
    <xf numFmtId="49" fontId="16" fillId="0" borderId="8" xfId="2" applyNumberFormat="1" applyFont="1" applyBorder="1" applyAlignment="1">
      <alignment horizontal="left" vertical="center" indent="1"/>
    </xf>
    <xf numFmtId="49" fontId="16" fillId="0" borderId="0" xfId="2" applyNumberFormat="1" applyFont="1" applyAlignment="1">
      <alignment horizontal="left" vertical="center" indent="1"/>
    </xf>
    <xf numFmtId="49" fontId="5" fillId="0" borderId="9" xfId="2" applyNumberFormat="1" applyFont="1" applyBorder="1" applyAlignment="1">
      <alignment vertical="center"/>
    </xf>
    <xf numFmtId="49" fontId="44" fillId="0" borderId="0" xfId="1" applyNumberFormat="1" applyFont="1" applyAlignment="1">
      <alignment horizontal="right" vertical="center" indent="1"/>
    </xf>
    <xf numFmtId="49" fontId="44" fillId="0" borderId="0" xfId="1" applyNumberFormat="1" applyFont="1" applyAlignment="1">
      <alignment vertical="center"/>
    </xf>
    <xf numFmtId="49" fontId="45" fillId="0" borderId="0" xfId="1" applyNumberFormat="1" applyFont="1" applyAlignment="1">
      <alignment vertical="center"/>
    </xf>
    <xf numFmtId="49" fontId="12" fillId="0" borderId="8" xfId="1" applyNumberFormat="1" applyFont="1" applyBorder="1" applyAlignment="1">
      <alignment horizontal="right" vertical="center" indent="1"/>
    </xf>
    <xf numFmtId="49" fontId="12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49" fontId="12" fillId="0" borderId="0" xfId="1" applyNumberFormat="1" applyFont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49" fontId="12" fillId="0" borderId="0" xfId="1" applyNumberFormat="1" applyFont="1" applyAlignment="1">
      <alignment horizontal="right" vertical="center" indent="2"/>
    </xf>
    <xf numFmtId="49" fontId="12" fillId="0" borderId="9" xfId="1" applyNumberFormat="1" applyFont="1" applyBorder="1" applyAlignment="1">
      <alignment horizontal="right" vertical="center" indent="2"/>
    </xf>
    <xf numFmtId="0" fontId="7" fillId="0" borderId="0" xfId="1" applyFont="1" applyAlignment="1">
      <alignment horizontal="right"/>
    </xf>
    <xf numFmtId="1" fontId="7" fillId="0" borderId="0" xfId="1" applyNumberFormat="1" applyFont="1" applyAlignment="1">
      <alignment horizontal="left"/>
    </xf>
    <xf numFmtId="166" fontId="7" fillId="0" borderId="0" xfId="1" applyNumberFormat="1" applyFont="1" applyAlignment="1">
      <alignment horizontal="left"/>
    </xf>
    <xf numFmtId="2" fontId="7" fillId="0" borderId="0" xfId="1" applyNumberFormat="1" applyFont="1"/>
    <xf numFmtId="2" fontId="41" fillId="0" borderId="0" xfId="1" applyNumberFormat="1" applyFont="1" applyAlignment="1">
      <alignment horizontal="left"/>
    </xf>
    <xf numFmtId="0" fontId="7" fillId="0" borderId="0" xfId="1" applyFont="1" applyAlignment="1">
      <alignment horizontal="right" indent="2"/>
    </xf>
    <xf numFmtId="0" fontId="41" fillId="0" borderId="0" xfId="1" applyFont="1" applyAlignment="1">
      <alignment horizontal="center"/>
    </xf>
    <xf numFmtId="168" fontId="41" fillId="0" borderId="0" xfId="1" applyNumberFormat="1" applyFont="1"/>
    <xf numFmtId="2" fontId="41" fillId="0" borderId="0" xfId="1" applyNumberFormat="1" applyFont="1"/>
    <xf numFmtId="49" fontId="7" fillId="3" borderId="0" xfId="1" applyNumberFormat="1" applyFont="1" applyFill="1" applyAlignment="1">
      <alignment horizontal="left" vertical="center"/>
    </xf>
    <xf numFmtId="0" fontId="7" fillId="0" borderId="15" xfId="1" applyFont="1" applyBorder="1" applyAlignment="1">
      <alignment horizontal="center" vertical="center"/>
    </xf>
    <xf numFmtId="49" fontId="24" fillId="4" borderId="2" xfId="2" applyNumberFormat="1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5" fillId="4" borderId="2" xfId="1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65" fontId="7" fillId="4" borderId="0" xfId="1" applyNumberFormat="1" applyFont="1" applyFill="1" applyAlignment="1" applyProtection="1">
      <alignment horizontal="center" vertical="center"/>
      <protection locked="0"/>
    </xf>
    <xf numFmtId="0" fontId="14" fillId="5" borderId="15" xfId="1" applyFont="1" applyFill="1" applyBorder="1" applyAlignment="1">
      <alignment horizontal="center" vertical="center"/>
    </xf>
    <xf numFmtId="49" fontId="44" fillId="0" borderId="0" xfId="1" applyNumberFormat="1" applyFont="1" applyAlignment="1">
      <alignment horizontal="center" vertical="center"/>
    </xf>
    <xf numFmtId="49" fontId="26" fillId="0" borderId="8" xfId="2" applyNumberFormat="1" applyFont="1" applyBorder="1" applyAlignment="1">
      <alignment horizontal="left" indent="1"/>
    </xf>
    <xf numFmtId="0" fontId="7" fillId="0" borderId="1" xfId="1" applyFont="1" applyBorder="1"/>
    <xf numFmtId="49" fontId="35" fillId="0" borderId="24" xfId="1" applyNumberFormat="1" applyFont="1" applyBorder="1" applyAlignment="1">
      <alignment vertical="top"/>
    </xf>
    <xf numFmtId="0" fontId="32" fillId="0" borderId="15" xfId="1" applyFont="1" applyBorder="1" applyAlignment="1">
      <alignment horizontal="center" vertical="center"/>
    </xf>
    <xf numFmtId="0" fontId="34" fillId="6" borderId="30" xfId="1" applyFont="1" applyFill="1" applyBorder="1" applyAlignment="1">
      <alignment horizontal="center" vertical="center"/>
    </xf>
    <xf numFmtId="49" fontId="35" fillId="0" borderId="0" xfId="1" applyNumberFormat="1" applyFont="1" applyAlignment="1">
      <alignment vertical="top"/>
    </xf>
    <xf numFmtId="0" fontId="32" fillId="0" borderId="29" xfId="1" applyFont="1" applyBorder="1" applyAlignment="1">
      <alignment vertical="center"/>
    </xf>
    <xf numFmtId="49" fontId="7" fillId="6" borderId="31" xfId="1" applyNumberFormat="1" applyFont="1" applyFill="1" applyBorder="1" applyAlignment="1">
      <alignment horizontal="center" wrapText="1"/>
    </xf>
    <xf numFmtId="0" fontId="10" fillId="6" borderId="32" xfId="1" applyFont="1" applyFill="1" applyBorder="1" applyAlignment="1">
      <alignment horizontal="center" vertical="center"/>
    </xf>
    <xf numFmtId="0" fontId="44" fillId="0" borderId="0" xfId="1" applyFont="1" applyAlignment="1">
      <alignment horizontal="center" wrapText="1"/>
    </xf>
    <xf numFmtId="0" fontId="41" fillId="0" borderId="0" xfId="1" applyFont="1" applyAlignment="1">
      <alignment horizontal="center" vertical="center"/>
    </xf>
    <xf numFmtId="49" fontId="41" fillId="0" borderId="0" xfId="1" applyNumberFormat="1" applyFont="1" applyAlignment="1">
      <alignment horizontal="center" vertical="center"/>
    </xf>
    <xf numFmtId="0" fontId="41" fillId="0" borderId="0" xfId="1" applyFont="1" applyProtection="1">
      <protection locked="0"/>
    </xf>
    <xf numFmtId="164" fontId="44" fillId="0" borderId="0" xfId="1" applyNumberFormat="1" applyFont="1" applyAlignment="1">
      <alignment horizontal="right" vertical="center" indent="2"/>
    </xf>
    <xf numFmtId="49" fontId="44" fillId="0" borderId="0" xfId="1" applyNumberFormat="1" applyFont="1" applyAlignment="1">
      <alignment horizontal="right" vertical="center" indent="2"/>
    </xf>
    <xf numFmtId="164" fontId="12" fillId="0" borderId="0" xfId="1" applyNumberFormat="1" applyFont="1" applyAlignment="1">
      <alignment horizontal="right" vertical="center" indent="2"/>
    </xf>
    <xf numFmtId="0" fontId="7" fillId="0" borderId="0" xfId="0" applyFont="1" applyAlignment="1">
      <alignment horizontal="right" vertical="center" indent="2"/>
    </xf>
    <xf numFmtId="49" fontId="12" fillId="0" borderId="18" xfId="1" applyNumberFormat="1" applyFont="1" applyBorder="1" applyAlignment="1">
      <alignment horizontal="left" vertical="center" wrapText="1"/>
    </xf>
    <xf numFmtId="0" fontId="7" fillId="0" borderId="14" xfId="0" applyFont="1" applyBorder="1"/>
    <xf numFmtId="0" fontId="7" fillId="0" borderId="23" xfId="0" applyFont="1" applyBorder="1"/>
    <xf numFmtId="0" fontId="7" fillId="0" borderId="8" xfId="0" applyFont="1" applyBorder="1"/>
    <xf numFmtId="0" fontId="7" fillId="0" borderId="0" xfId="0" applyFont="1"/>
    <xf numFmtId="0" fontId="7" fillId="0" borderId="9" xfId="0" applyFont="1" applyBorder="1"/>
    <xf numFmtId="49" fontId="5" fillId="0" borderId="8" xfId="2" applyNumberFormat="1" applyFont="1" applyBorder="1" applyAlignment="1">
      <alignment horizontal="right" vertical="center" indent="3"/>
    </xf>
    <xf numFmtId="0" fontId="7" fillId="0" borderId="0" xfId="0" applyFont="1" applyAlignment="1">
      <alignment horizontal="right" vertical="center" indent="3"/>
    </xf>
    <xf numFmtId="49" fontId="5" fillId="0" borderId="18" xfId="2" applyNumberFormat="1" applyFont="1" applyBorder="1" applyAlignment="1">
      <alignment horizontal="right" vertical="center" indent="3"/>
    </xf>
    <xf numFmtId="49" fontId="5" fillId="0" borderId="14" xfId="2" applyNumberFormat="1" applyFont="1" applyBorder="1" applyAlignment="1">
      <alignment horizontal="right" vertical="center" indent="3"/>
    </xf>
    <xf numFmtId="164" fontId="5" fillId="0" borderId="14" xfId="2" applyNumberFormat="1" applyFont="1" applyBorder="1" applyAlignment="1">
      <alignment horizontal="right" vertical="center" indent="3"/>
    </xf>
    <xf numFmtId="49" fontId="13" fillId="0" borderId="14" xfId="2" applyNumberFormat="1" applyFont="1" applyBorder="1" applyAlignment="1">
      <alignment horizontal="center" vertical="center"/>
    </xf>
    <xf numFmtId="49" fontId="13" fillId="0" borderId="0" xfId="2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5" fillId="0" borderId="0" xfId="2" applyNumberFormat="1" applyFont="1" applyAlignment="1">
      <alignment horizontal="right" vertical="center" indent="3"/>
    </xf>
    <xf numFmtId="49" fontId="12" fillId="0" borderId="4" xfId="1" applyNumberFormat="1" applyFont="1" applyBorder="1" applyAlignment="1">
      <alignment horizontal="right" vertical="center" indent="2"/>
    </xf>
    <xf numFmtId="49" fontId="12" fillId="0" borderId="5" xfId="1" applyNumberFormat="1" applyFont="1" applyBorder="1" applyAlignment="1">
      <alignment horizontal="right" vertical="center" indent="2"/>
    </xf>
    <xf numFmtId="49" fontId="12" fillId="0" borderId="6" xfId="1" applyNumberFormat="1" applyFont="1" applyBorder="1" applyAlignment="1">
      <alignment horizontal="right" vertical="center" indent="2"/>
    </xf>
    <xf numFmtId="0" fontId="4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49" fontId="15" fillId="0" borderId="20" xfId="2" applyNumberFormat="1" applyFont="1" applyBorder="1" applyAlignment="1">
      <alignment horizontal="center" vertical="center" wrapText="1"/>
    </xf>
    <xf numFmtId="49" fontId="15" fillId="0" borderId="0" xfId="2" applyNumberFormat="1" applyFont="1" applyAlignment="1">
      <alignment horizontal="center" vertical="center" wrapText="1"/>
    </xf>
    <xf numFmtId="0" fontId="7" fillId="0" borderId="0" xfId="1" applyFont="1"/>
    <xf numFmtId="2" fontId="7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166" fontId="7" fillId="0" borderId="0" xfId="1" applyNumberFormat="1" applyFont="1" applyAlignment="1">
      <alignment horizontal="left"/>
    </xf>
    <xf numFmtId="0" fontId="31" fillId="0" borderId="0" xfId="1" applyFont="1" applyAlignment="1">
      <alignment horizontal="center"/>
    </xf>
    <xf numFmtId="167" fontId="10" fillId="2" borderId="0" xfId="2" applyNumberFormat="1" applyFont="1" applyFill="1" applyAlignment="1" applyProtection="1">
      <alignment horizontal="center" vertical="center"/>
      <protection locked="0"/>
    </xf>
    <xf numFmtId="49" fontId="11" fillId="2" borderId="0" xfId="2" applyNumberFormat="1" applyFont="1" applyFill="1" applyAlignment="1" applyProtection="1">
      <alignment horizontal="center"/>
      <protection locked="0"/>
    </xf>
    <xf numFmtId="49" fontId="11" fillId="2" borderId="10" xfId="2" applyNumberFormat="1" applyFont="1" applyFill="1" applyBorder="1" applyAlignment="1" applyProtection="1">
      <alignment horizontal="center"/>
      <protection locked="0"/>
    </xf>
    <xf numFmtId="167" fontId="10" fillId="4" borderId="0" xfId="2" applyNumberFormat="1" applyFont="1" applyFill="1" applyAlignment="1" applyProtection="1">
      <alignment horizontal="center" vertical="center"/>
      <protection locked="0"/>
    </xf>
    <xf numFmtId="167" fontId="10" fillId="4" borderId="10" xfId="2" applyNumberFormat="1" applyFont="1" applyFill="1" applyBorder="1" applyAlignment="1" applyProtection="1">
      <alignment horizontal="center" vertical="center"/>
      <protection locked="0"/>
    </xf>
    <xf numFmtId="49" fontId="11" fillId="4" borderId="0" xfId="2" applyNumberFormat="1" applyFont="1" applyFill="1" applyAlignment="1" applyProtection="1">
      <alignment horizontal="center"/>
      <protection locked="0"/>
    </xf>
    <xf numFmtId="49" fontId="11" fillId="4" borderId="10" xfId="2" applyNumberFormat="1" applyFont="1" applyFill="1" applyBorder="1" applyAlignment="1" applyProtection="1">
      <alignment horizontal="center"/>
      <protection locked="0"/>
    </xf>
    <xf numFmtId="49" fontId="5" fillId="0" borderId="17" xfId="2" applyNumberFormat="1" applyFont="1" applyBorder="1" applyAlignment="1">
      <alignment horizontal="right" vertical="center" indent="3"/>
    </xf>
    <xf numFmtId="49" fontId="5" fillId="0" borderId="10" xfId="2" applyNumberFormat="1" applyFont="1" applyBorder="1" applyAlignment="1">
      <alignment horizontal="right" vertical="center" indent="3"/>
    </xf>
    <xf numFmtId="164" fontId="5" fillId="0" borderId="10" xfId="2" applyNumberFormat="1" applyFont="1" applyBorder="1" applyAlignment="1">
      <alignment horizontal="right" vertical="center" indent="3"/>
    </xf>
    <xf numFmtId="49" fontId="9" fillId="0" borderId="18" xfId="2" applyNumberFormat="1" applyFont="1" applyBorder="1" applyAlignment="1">
      <alignment horizontal="left" vertical="top" wrapText="1"/>
    </xf>
    <xf numFmtId="49" fontId="9" fillId="0" borderId="14" xfId="2" applyNumberFormat="1" applyFont="1" applyBorder="1" applyAlignment="1">
      <alignment horizontal="left" vertical="top" wrapText="1"/>
    </xf>
    <xf numFmtId="49" fontId="9" fillId="0" borderId="23" xfId="2" applyNumberFormat="1" applyFont="1" applyBorder="1" applyAlignment="1">
      <alignment horizontal="left" vertical="top" wrapText="1"/>
    </xf>
    <xf numFmtId="49" fontId="9" fillId="0" borderId="8" xfId="2" applyNumberFormat="1" applyFont="1" applyBorder="1" applyAlignment="1">
      <alignment horizontal="left" vertical="top" wrapText="1"/>
    </xf>
    <xf numFmtId="49" fontId="9" fillId="0" borderId="0" xfId="2" applyNumberFormat="1" applyFont="1" applyAlignment="1">
      <alignment horizontal="left" vertical="top" wrapText="1"/>
    </xf>
    <xf numFmtId="49" fontId="9" fillId="0" borderId="9" xfId="2" applyNumberFormat="1" applyFont="1" applyBorder="1" applyAlignment="1">
      <alignment horizontal="left" vertical="top" wrapText="1"/>
    </xf>
    <xf numFmtId="44" fontId="12" fillId="0" borderId="0" xfId="4" applyFont="1" applyAlignment="1" applyProtection="1">
      <alignment horizontal="center" vertical="center"/>
    </xf>
    <xf numFmtId="44" fontId="12" fillId="0" borderId="10" xfId="4" applyFont="1" applyBorder="1" applyAlignment="1" applyProtection="1">
      <alignment horizontal="center" vertical="center"/>
    </xf>
    <xf numFmtId="49" fontId="5" fillId="0" borderId="0" xfId="2" applyNumberFormat="1" applyFont="1" applyAlignment="1">
      <alignment horizontal="right" vertical="center" indent="3"/>
    </xf>
    <xf numFmtId="164" fontId="5" fillId="0" borderId="0" xfId="2" applyNumberFormat="1" applyFont="1" applyAlignment="1">
      <alignment horizontal="center" vertical="center"/>
    </xf>
    <xf numFmtId="49" fontId="32" fillId="0" borderId="8" xfId="1" applyNumberFormat="1" applyFont="1" applyBorder="1" applyAlignment="1">
      <alignment horizontal="left" vertical="center" indent="1"/>
    </xf>
    <xf numFmtId="49" fontId="32" fillId="0" borderId="0" xfId="1" applyNumberFormat="1" applyFont="1" applyAlignment="1">
      <alignment horizontal="left" vertical="center" indent="1"/>
    </xf>
    <xf numFmtId="49" fontId="7" fillId="2" borderId="10" xfId="1" applyNumberFormat="1" applyFont="1" applyFill="1" applyBorder="1" applyAlignment="1" applyProtection="1">
      <alignment horizontal="left" vertical="center"/>
      <protection locked="0"/>
    </xf>
    <xf numFmtId="49" fontId="7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7" fillId="0" borderId="4" xfId="1" applyFont="1" applyBorder="1" applyAlignment="1">
      <alignment horizontal="left" vertical="center" indent="1"/>
    </xf>
    <xf numFmtId="0" fontId="7" fillId="0" borderId="5" xfId="1" applyFont="1" applyBorder="1" applyAlignment="1">
      <alignment horizontal="left" vertical="center" indent="1"/>
    </xf>
    <xf numFmtId="0" fontId="7" fillId="0" borderId="6" xfId="1" applyFont="1" applyBorder="1" applyAlignment="1">
      <alignment horizontal="left" vertical="center" inden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49" fontId="7" fillId="0" borderId="0" xfId="1" applyNumberFormat="1" applyFont="1" applyAlignment="1">
      <alignment horizontal="center" textRotation="90" wrapText="1"/>
    </xf>
    <xf numFmtId="49" fontId="7" fillId="0" borderId="10" xfId="1" applyNumberFormat="1" applyFont="1" applyBorder="1" applyAlignment="1">
      <alignment horizontal="center" textRotation="90"/>
    </xf>
    <xf numFmtId="49" fontId="37" fillId="0" borderId="10" xfId="1" applyNumberFormat="1" applyFont="1" applyBorder="1" applyAlignment="1">
      <alignment horizontal="center"/>
    </xf>
    <xf numFmtId="0" fontId="32" fillId="0" borderId="0" xfId="1" applyFont="1" applyAlignment="1">
      <alignment horizontal="right" vertical="center"/>
    </xf>
    <xf numFmtId="49" fontId="7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horizontal="center" textRotation="90"/>
    </xf>
    <xf numFmtId="49" fontId="7" fillId="0" borderId="0" xfId="1" applyNumberFormat="1" applyFont="1" applyAlignment="1">
      <alignment horizontal="left" vertical="center"/>
    </xf>
    <xf numFmtId="0" fontId="29" fillId="0" borderId="8" xfId="1" applyFont="1" applyBorder="1" applyAlignment="1">
      <alignment horizontal="left" indent="1"/>
    </xf>
    <xf numFmtId="0" fontId="29" fillId="0" borderId="0" xfId="1" applyFont="1" applyAlignment="1">
      <alignment horizontal="left" indent="1"/>
    </xf>
    <xf numFmtId="49" fontId="32" fillId="0" borderId="8" xfId="1" applyNumberFormat="1" applyFont="1" applyBorder="1" applyAlignment="1">
      <alignment horizontal="right" vertical="center"/>
    </xf>
    <xf numFmtId="49" fontId="32" fillId="0" borderId="0" xfId="1" applyNumberFormat="1" applyFont="1" applyAlignment="1">
      <alignment horizontal="right" vertical="center"/>
    </xf>
    <xf numFmtId="0" fontId="7" fillId="4" borderId="10" xfId="1" applyFont="1" applyFill="1" applyBorder="1" applyAlignment="1" applyProtection="1">
      <alignment vertical="center"/>
      <protection locked="0"/>
    </xf>
    <xf numFmtId="0" fontId="7" fillId="4" borderId="10" xfId="0" applyFont="1" applyFill="1" applyBorder="1" applyAlignment="1" applyProtection="1">
      <alignment vertical="center"/>
      <protection locked="0"/>
    </xf>
    <xf numFmtId="49" fontId="7" fillId="3" borderId="0" xfId="1" applyNumberFormat="1" applyFont="1" applyFill="1" applyAlignment="1">
      <alignment horizontal="left" vertical="center"/>
    </xf>
    <xf numFmtId="0" fontId="34" fillId="0" borderId="29" xfId="1" applyFont="1" applyBorder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4" fillId="0" borderId="25" xfId="1" applyFont="1" applyBorder="1" applyAlignment="1">
      <alignment horizontal="center" vertical="center"/>
    </xf>
    <xf numFmtId="0" fontId="34" fillId="0" borderId="26" xfId="1" applyFont="1" applyBorder="1" applyAlignment="1">
      <alignment horizontal="center" vertical="center"/>
    </xf>
    <xf numFmtId="0" fontId="32" fillId="0" borderId="27" xfId="1" applyFont="1" applyBorder="1" applyAlignment="1">
      <alignment horizontal="center" vertical="center"/>
    </xf>
    <xf numFmtId="0" fontId="32" fillId="0" borderId="28" xfId="1" applyFont="1" applyBorder="1" applyAlignment="1">
      <alignment horizontal="center" vertical="center"/>
    </xf>
    <xf numFmtId="49" fontId="16" fillId="0" borderId="8" xfId="2" applyNumberFormat="1" applyFont="1" applyBorder="1" applyAlignment="1">
      <alignment horizontal="right" vertical="center" indent="1"/>
    </xf>
    <xf numFmtId="49" fontId="16" fillId="0" borderId="0" xfId="2" applyNumberFormat="1" applyFont="1" applyAlignment="1">
      <alignment horizontal="right" vertical="center" indent="1"/>
    </xf>
    <xf numFmtId="166" fontId="17" fillId="2" borderId="10" xfId="2" applyNumberFormat="1" applyFont="1" applyFill="1" applyBorder="1" applyAlignment="1" applyProtection="1">
      <alignment horizontal="center" vertical="center"/>
      <protection locked="0"/>
    </xf>
    <xf numFmtId="0" fontId="7" fillId="2" borderId="0" xfId="1" applyFont="1" applyFill="1" applyAlignment="1" applyProtection="1">
      <alignment horizontal="left" vertical="center"/>
      <protection locked="0"/>
    </xf>
    <xf numFmtId="49" fontId="13" fillId="0" borderId="4" xfId="2" applyNumberFormat="1" applyFont="1" applyBorder="1" applyAlignment="1">
      <alignment horizontal="right" vertical="center" indent="1"/>
    </xf>
    <xf numFmtId="49" fontId="13" fillId="0" borderId="5" xfId="2" applyNumberFormat="1" applyFont="1" applyBorder="1" applyAlignment="1">
      <alignment horizontal="right" vertical="center" indent="1"/>
    </xf>
    <xf numFmtId="0" fontId="14" fillId="2" borderId="5" xfId="1" applyFont="1" applyFill="1" applyBorder="1" applyAlignment="1" applyProtection="1">
      <alignment horizontal="left" vertical="center" indent="1"/>
      <protection locked="0"/>
    </xf>
    <xf numFmtId="0" fontId="14" fillId="2" borderId="6" xfId="1" applyFont="1" applyFill="1" applyBorder="1" applyAlignment="1" applyProtection="1">
      <alignment horizontal="left" vertical="center" indent="1"/>
      <protection locked="0"/>
    </xf>
    <xf numFmtId="49" fontId="10" fillId="2" borderId="13" xfId="2" applyNumberFormat="1" applyFont="1" applyFill="1" applyBorder="1" applyAlignment="1" applyProtection="1">
      <alignment horizontal="left" vertical="center" indent="1"/>
      <protection locked="0"/>
    </xf>
    <xf numFmtId="0" fontId="7" fillId="0" borderId="13" xfId="0" applyFont="1" applyBorder="1" applyAlignment="1" applyProtection="1">
      <alignment horizontal="left" vertical="center" indent="1"/>
      <protection locked="0"/>
    </xf>
    <xf numFmtId="49" fontId="17" fillId="2" borderId="10" xfId="2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wrapText="1"/>
    </xf>
    <xf numFmtId="0" fontId="12" fillId="0" borderId="5" xfId="1" applyFont="1" applyBorder="1" applyAlignment="1">
      <alignment horizontal="center" wrapText="1"/>
    </xf>
    <xf numFmtId="49" fontId="5" fillId="0" borderId="0" xfId="2" applyNumberFormat="1" applyFont="1" applyAlignment="1">
      <alignment horizontal="center" wrapText="1"/>
    </xf>
    <xf numFmtId="49" fontId="5" fillId="0" borderId="5" xfId="2" applyNumberFormat="1" applyFont="1" applyBorder="1" applyAlignment="1">
      <alignment horizontal="center" wrapText="1"/>
    </xf>
    <xf numFmtId="0" fontId="47" fillId="0" borderId="1" xfId="1" applyFont="1" applyBorder="1" applyAlignment="1">
      <alignment horizontal="center" wrapText="1"/>
    </xf>
    <xf numFmtId="0" fontId="28" fillId="0" borderId="2" xfId="1" applyFont="1" applyBorder="1" applyAlignment="1">
      <alignment horizontal="center" wrapText="1"/>
    </xf>
    <xf numFmtId="0" fontId="28" fillId="0" borderId="3" xfId="1" applyFont="1" applyBorder="1" applyAlignment="1">
      <alignment horizontal="center" wrapText="1"/>
    </xf>
    <xf numFmtId="49" fontId="13" fillId="0" borderId="8" xfId="2" applyNumberFormat="1" applyFont="1" applyBorder="1" applyAlignment="1">
      <alignment horizontal="right" vertical="center" indent="1"/>
    </xf>
    <xf numFmtId="49" fontId="13" fillId="0" borderId="0" xfId="2" applyNumberFormat="1" applyFont="1" applyAlignment="1">
      <alignment horizontal="right" vertical="center" indent="1"/>
    </xf>
    <xf numFmtId="0" fontId="14" fillId="2" borderId="0" xfId="1" applyFont="1" applyFill="1" applyAlignment="1" applyProtection="1">
      <alignment horizontal="left" vertical="center" indent="1"/>
      <protection locked="0"/>
    </xf>
    <xf numFmtId="0" fontId="14" fillId="2" borderId="9" xfId="1" applyFont="1" applyFill="1" applyBorder="1" applyAlignment="1" applyProtection="1">
      <alignment horizontal="left" vertical="center" indent="1"/>
      <protection locked="0"/>
    </xf>
    <xf numFmtId="49" fontId="14" fillId="2" borderId="10" xfId="1" applyNumberFormat="1" applyFont="1" applyFill="1" applyBorder="1" applyAlignment="1" applyProtection="1">
      <alignment horizontal="left" vertical="center" indent="1"/>
      <protection locked="0"/>
    </xf>
    <xf numFmtId="0" fontId="7" fillId="0" borderId="10" xfId="0" applyFont="1" applyBorder="1" applyAlignment="1" applyProtection="1">
      <alignment horizontal="left" vertical="center" indent="1"/>
      <protection locked="0"/>
    </xf>
    <xf numFmtId="0" fontId="14" fillId="2" borderId="11" xfId="1" applyFont="1" applyFill="1" applyBorder="1" applyAlignment="1" applyProtection="1">
      <alignment horizontal="left" vertical="center" indent="1"/>
      <protection locked="0"/>
    </xf>
    <xf numFmtId="0" fontId="14" fillId="2" borderId="12" xfId="1" applyFont="1" applyFill="1" applyBorder="1" applyAlignment="1" applyProtection="1">
      <alignment horizontal="left" vertical="center" indent="1"/>
      <protection locked="0"/>
    </xf>
    <xf numFmtId="49" fontId="14" fillId="2" borderId="11" xfId="1" applyNumberFormat="1" applyFont="1" applyFill="1" applyBorder="1" applyAlignment="1" applyProtection="1">
      <alignment horizontal="left" vertical="center" indent="1"/>
      <protection locked="0"/>
    </xf>
    <xf numFmtId="0" fontId="7" fillId="0" borderId="11" xfId="0" applyFont="1" applyBorder="1" applyAlignment="1" applyProtection="1">
      <alignment horizontal="left" vertical="center" indent="1"/>
      <protection locked="0"/>
    </xf>
    <xf numFmtId="0" fontId="18" fillId="0" borderId="1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49" fontId="20" fillId="0" borderId="2" xfId="2" applyNumberFormat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49" fontId="16" fillId="0" borderId="5" xfId="2" applyNumberFormat="1" applyFont="1" applyBorder="1" applyAlignment="1">
      <alignment horizontal="center" vertical="center"/>
    </xf>
    <xf numFmtId="49" fontId="23" fillId="0" borderId="1" xfId="2" applyNumberFormat="1" applyFont="1" applyBorder="1" applyAlignment="1">
      <alignment horizontal="center" vertical="center"/>
    </xf>
    <xf numFmtId="49" fontId="23" fillId="0" borderId="2" xfId="2" applyNumberFormat="1" applyFont="1" applyBorder="1" applyAlignment="1">
      <alignment horizontal="center" vertical="center"/>
    </xf>
    <xf numFmtId="49" fontId="23" fillId="0" borderId="3" xfId="2" applyNumberFormat="1" applyFont="1" applyBorder="1" applyAlignment="1">
      <alignment horizontal="center" vertical="center"/>
    </xf>
    <xf numFmtId="49" fontId="16" fillId="0" borderId="1" xfId="2" applyNumberFormat="1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12" fillId="0" borderId="2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5">
    <cellStyle name="Standard" xfId="0" builtinId="0"/>
    <cellStyle name="Standard 2" xfId="1" xr:uid="{C39B2D22-05CF-4E68-9B3B-9098EF78EE9B}"/>
    <cellStyle name="Standard 2 2" xfId="2" xr:uid="{CA03BCC8-B387-4AB4-83E4-7259AA99EA9B}"/>
    <cellStyle name="Währung" xfId="4" builtinId="4"/>
    <cellStyle name="Währung 2" xfId="3" xr:uid="{F2BF7D23-E008-46D0-A6B2-96CCBD7E29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Z$1"/>
</file>

<file path=xl/ctrlProps/ctrlProp2.xml><?xml version="1.0" encoding="utf-8"?>
<formControlPr xmlns="http://schemas.microsoft.com/office/spreadsheetml/2009/9/main" objectType="Radio"/>
</file>

<file path=xl/ctrlProps/ctrlProp3.xml><?xml version="1.0" encoding="utf-8"?>
<formControlPr xmlns="http://schemas.microsoft.com/office/spreadsheetml/2009/9/main" objectType="Drop" dropLines="4" dropStyle="combo" dx="22" fmlaLink="$AE$1" fmlaRange="$AK$28:$AK$31" sel="1" val="0"/>
</file>

<file path=xl/ctrlProps/ctrlProp4.xml><?xml version="1.0" encoding="utf-8"?>
<formControlPr xmlns="http://schemas.microsoft.com/office/spreadsheetml/2009/9/main" objectType="Drop" dropLines="4" dropStyle="combo" dx="22" fmlaLink="$AF$1" fmlaRange="$AK$28:$AK$31" sel="1" val="0"/>
</file>

<file path=xl/ctrlProps/ctrlProp5.xml><?xml version="1.0" encoding="utf-8"?>
<formControlPr xmlns="http://schemas.microsoft.com/office/spreadsheetml/2009/9/main" objectType="Drop" dropLines="4" dropStyle="combo" dx="22" fmlaLink="$AG$1" fmlaRange="$AK$28:$AK$30" sel="1" val="0"/>
</file>

<file path=xl/ctrlProps/ctrlProp6.xml><?xml version="1.0" encoding="utf-8"?>
<formControlPr xmlns="http://schemas.microsoft.com/office/spreadsheetml/2009/9/main" objectType="Drop" dropLines="4" dropStyle="combo" dx="22" fmlaLink="$AH$1" fmlaRange="$AK$28:$AK$29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1</xdr:row>
      <xdr:rowOff>45035</xdr:rowOff>
    </xdr:from>
    <xdr:ext cx="571613" cy="669340"/>
    <xdr:pic>
      <xdr:nvPicPr>
        <xdr:cNvPr id="2" name="Grafik 1">
          <a:extLst>
            <a:ext uri="{FF2B5EF4-FFF2-40B4-BE49-F238E27FC236}">
              <a16:creationId xmlns:a16="http://schemas.microsoft.com/office/drawing/2014/main" id="{687B52A6-BCC2-46C0-91CE-26A930BC5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096" y="148617"/>
          <a:ext cx="571613" cy="669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33</xdr:row>
          <xdr:rowOff>9525</xdr:rowOff>
        </xdr:from>
        <xdr:to>
          <xdr:col>2</xdr:col>
          <xdr:colOff>542925</xdr:colOff>
          <xdr:row>33</xdr:row>
          <xdr:rowOff>228600</xdr:rowOff>
        </xdr:to>
        <xdr:sp macro="" textlink="">
          <xdr:nvSpPr>
            <xdr:cNvPr id="1025" name="Option Button 1" descr="Tagegeld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35</xdr:row>
          <xdr:rowOff>228600</xdr:rowOff>
        </xdr:from>
        <xdr:to>
          <xdr:col>1</xdr:col>
          <xdr:colOff>762000</xdr:colOff>
          <xdr:row>35</xdr:row>
          <xdr:rowOff>447675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37</xdr:row>
          <xdr:rowOff>85725</xdr:rowOff>
        </xdr:from>
        <xdr:to>
          <xdr:col>2</xdr:col>
          <xdr:colOff>152400</xdr:colOff>
          <xdr:row>39</xdr:row>
          <xdr:rowOff>38100</xdr:rowOff>
        </xdr:to>
        <xdr:sp macro="" textlink="">
          <xdr:nvSpPr>
            <xdr:cNvPr id="1028" name="Drop Down 4" descr="1. Tag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40</xdr:row>
          <xdr:rowOff>0</xdr:rowOff>
        </xdr:from>
        <xdr:to>
          <xdr:col>2</xdr:col>
          <xdr:colOff>142875</xdr:colOff>
          <xdr:row>41</xdr:row>
          <xdr:rowOff>47625</xdr:rowOff>
        </xdr:to>
        <xdr:sp macro="" textlink="">
          <xdr:nvSpPr>
            <xdr:cNvPr id="1029" name="Drop Down 5" descr="2. Tag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9525</xdr:rowOff>
        </xdr:from>
        <xdr:to>
          <xdr:col>2</xdr:col>
          <xdr:colOff>142875</xdr:colOff>
          <xdr:row>43</xdr:row>
          <xdr:rowOff>57150</xdr:rowOff>
        </xdr:to>
        <xdr:sp macro="" textlink="">
          <xdr:nvSpPr>
            <xdr:cNvPr id="1030" name="Drop Down 6" descr="3. Tag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44</xdr:row>
          <xdr:rowOff>28575</xdr:rowOff>
        </xdr:from>
        <xdr:to>
          <xdr:col>2</xdr:col>
          <xdr:colOff>133350</xdr:colOff>
          <xdr:row>45</xdr:row>
          <xdr:rowOff>76200</xdr:rowOff>
        </xdr:to>
        <xdr:sp macro="" textlink="">
          <xdr:nvSpPr>
            <xdr:cNvPr id="1031" name="Drop Down 7" descr="4. Tag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s%20Breitweg\Documents\1_Tischtennis\TTVWH-Formulare\FO_TTBW-07e%20Abr-Veranst%20v3.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Deckblatt St.2013-04-13"/>
      <sheetName val="2 Zusammenstellung"/>
      <sheetName val="3 Auszahlung-Zusammenst"/>
      <sheetName val="4 Honorar+TG, Betreuer"/>
      <sheetName val="5 Fahrgeld + s.A."/>
      <sheetName val="6 Sonstige Kosten"/>
      <sheetName val="7 Turnierleitung+Schiri"/>
      <sheetName val="8 Empfangsblatt Team"/>
      <sheetName val="9 Empfangsblatt TL+Schiri"/>
      <sheetName val="10 Auszahl-Beschein"/>
      <sheetName val="11 Anleitung"/>
      <sheetName val="12 Historie"/>
    </sheetNames>
    <sheetDataSet>
      <sheetData sheetId="0"/>
      <sheetData sheetId="1"/>
      <sheetData sheetId="2"/>
      <sheetData sheetId="3">
        <row r="11">
          <cell r="W11" t="str">
            <v>X</v>
          </cell>
        </row>
        <row r="12">
          <cell r="W12" t="str">
            <v>x</v>
          </cell>
        </row>
        <row r="88">
          <cell r="R88" t="str">
            <v>Delegationsleiter</v>
          </cell>
        </row>
        <row r="89">
          <cell r="R89" t="str">
            <v>Physiotherapeut</v>
          </cell>
        </row>
        <row r="90">
          <cell r="R90" t="str">
            <v>Andere</v>
          </cell>
        </row>
      </sheetData>
      <sheetData sheetId="4">
        <row r="20">
          <cell r="X20" t="str">
            <v>Parkgebühren</v>
          </cell>
        </row>
        <row r="21">
          <cell r="X21" t="str">
            <v>Flugtickets</v>
          </cell>
        </row>
        <row r="22">
          <cell r="X22" t="str">
            <v>Andere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0A627-B2D4-4064-A556-3943D44DCAC7}">
  <sheetPr codeName="Tabelle1">
    <pageSetUpPr fitToPage="1"/>
  </sheetPr>
  <dimension ref="B1:AM94"/>
  <sheetViews>
    <sheetView showGridLines="0" tabSelected="1" zoomScaleNormal="100" zoomScalePageLayoutView="60" workbookViewId="0">
      <selection activeCell="D6" sqref="D6:M6"/>
    </sheetView>
  </sheetViews>
  <sheetFormatPr baseColWidth="10" defaultColWidth="11.28515625" defaultRowHeight="15.75" x14ac:dyDescent="0.25"/>
  <cols>
    <col min="1" max="1" width="1.7109375" style="6" customWidth="1"/>
    <col min="2" max="2" width="16.7109375" style="6" customWidth="1"/>
    <col min="3" max="3" width="12.7109375" style="6" customWidth="1"/>
    <col min="4" max="4" width="10.28515625" style="6" customWidth="1"/>
    <col min="5" max="5" width="5.85546875" style="6" customWidth="1"/>
    <col min="6" max="6" width="4.7109375" style="7" customWidth="1"/>
    <col min="7" max="7" width="3.7109375" style="7" customWidth="1"/>
    <col min="8" max="8" width="4.7109375" style="7" customWidth="1"/>
    <col min="9" max="9" width="1.7109375" style="7" customWidth="1"/>
    <col min="10" max="10" width="4.7109375" style="7" customWidth="1"/>
    <col min="11" max="11" width="1.7109375" style="7" customWidth="1"/>
    <col min="12" max="12" width="4.7109375" style="7" customWidth="1"/>
    <col min="13" max="13" width="4.140625" style="6" customWidth="1"/>
    <col min="14" max="14" width="10.5703125" style="6" customWidth="1"/>
    <col min="15" max="15" width="1.140625" style="6" customWidth="1"/>
    <col min="16" max="16" width="11" style="6" customWidth="1"/>
    <col min="17" max="17" width="1.5703125" style="6" customWidth="1"/>
    <col min="18" max="18" width="11.140625" style="6" customWidth="1"/>
    <col min="19" max="19" width="2" style="6" customWidth="1"/>
    <col min="20" max="20" width="11.7109375" style="8" customWidth="1"/>
    <col min="21" max="21" width="5.28515625" style="6" customWidth="1"/>
    <col min="22" max="22" width="11.7109375" style="9" customWidth="1"/>
    <col min="23" max="23" width="1.7109375" style="6" customWidth="1"/>
    <col min="24" max="37" width="11.28515625" style="10"/>
    <col min="38" max="39" width="11.28515625" style="11"/>
    <col min="40" max="16384" width="11.28515625" style="6"/>
  </cols>
  <sheetData>
    <row r="1" spans="2:36" ht="8.25" customHeight="1" x14ac:dyDescent="0.25">
      <c r="Z1" s="183">
        <v>1</v>
      </c>
      <c r="AA1" s="183"/>
      <c r="AB1" s="183"/>
      <c r="AC1" s="183"/>
      <c r="AD1" s="183"/>
      <c r="AE1" s="183">
        <v>1</v>
      </c>
      <c r="AF1" s="183">
        <v>1</v>
      </c>
      <c r="AG1" s="183">
        <v>1</v>
      </c>
      <c r="AH1" s="183">
        <v>1</v>
      </c>
      <c r="AI1" s="183"/>
      <c r="AJ1" s="183"/>
    </row>
    <row r="2" spans="2:36" ht="34.15" customHeight="1" x14ac:dyDescent="0.25">
      <c r="B2" s="304" t="s">
        <v>0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12"/>
      <c r="T2" s="306"/>
      <c r="U2" s="306"/>
      <c r="V2" s="306"/>
      <c r="W2" s="13"/>
    </row>
    <row r="3" spans="2:36" ht="24" customHeight="1" x14ac:dyDescent="0.25">
      <c r="B3" s="307" t="s">
        <v>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14"/>
      <c r="T3" s="309"/>
      <c r="U3" s="309"/>
      <c r="V3" s="309"/>
      <c r="W3" s="15"/>
      <c r="Y3" s="180"/>
    </row>
    <row r="4" spans="2:36" ht="9.6" customHeight="1" x14ac:dyDescent="0.25">
      <c r="B4" s="16"/>
      <c r="C4" s="16"/>
      <c r="D4" s="16"/>
      <c r="E4" s="16"/>
      <c r="F4" s="17"/>
      <c r="G4" s="17"/>
      <c r="H4" s="17"/>
      <c r="I4" s="17"/>
      <c r="J4" s="17"/>
      <c r="K4" s="17"/>
      <c r="L4" s="17"/>
      <c r="M4" s="16"/>
      <c r="N4" s="18"/>
      <c r="O4" s="18"/>
      <c r="P4" s="18"/>
      <c r="Q4" s="18"/>
      <c r="R4" s="18"/>
      <c r="S4" s="18"/>
      <c r="T4" s="19"/>
      <c r="U4" s="18"/>
      <c r="V4" s="20"/>
      <c r="W4" s="18"/>
      <c r="Y4" s="180"/>
    </row>
    <row r="5" spans="2:36" ht="24" customHeight="1" x14ac:dyDescent="0.25">
      <c r="B5" s="310" t="s">
        <v>2</v>
      </c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2"/>
      <c r="N5" s="313" t="s">
        <v>3</v>
      </c>
      <c r="O5" s="314"/>
      <c r="P5" s="314"/>
      <c r="Q5" s="314"/>
      <c r="R5" s="166" t="b">
        <v>0</v>
      </c>
      <c r="S5" s="315" t="s">
        <v>4</v>
      </c>
      <c r="T5" s="316"/>
      <c r="U5" s="316"/>
      <c r="V5" s="167" t="b">
        <v>0</v>
      </c>
      <c r="W5" s="13"/>
    </row>
    <row r="6" spans="2:36" ht="24" customHeight="1" x14ac:dyDescent="0.25">
      <c r="B6" s="294" t="s">
        <v>5</v>
      </c>
      <c r="C6" s="295"/>
      <c r="D6" s="296"/>
      <c r="E6" s="296"/>
      <c r="F6" s="296"/>
      <c r="G6" s="296"/>
      <c r="H6" s="296"/>
      <c r="I6" s="296"/>
      <c r="J6" s="296"/>
      <c r="K6" s="296"/>
      <c r="L6" s="296"/>
      <c r="M6" s="297"/>
      <c r="N6" s="21" t="s">
        <v>6</v>
      </c>
      <c r="O6" s="298"/>
      <c r="P6" s="299"/>
      <c r="Q6" s="299"/>
      <c r="R6" s="299"/>
      <c r="S6" s="299"/>
      <c r="T6" s="299"/>
      <c r="U6" s="299"/>
      <c r="V6" s="299"/>
      <c r="W6" s="22"/>
    </row>
    <row r="7" spans="2:36" ht="24" customHeight="1" x14ac:dyDescent="0.25">
      <c r="B7" s="294" t="s">
        <v>7</v>
      </c>
      <c r="C7" s="295"/>
      <c r="D7" s="300"/>
      <c r="E7" s="300"/>
      <c r="F7" s="300"/>
      <c r="G7" s="300"/>
      <c r="H7" s="300"/>
      <c r="I7" s="300"/>
      <c r="J7" s="300"/>
      <c r="K7" s="300"/>
      <c r="L7" s="300"/>
      <c r="M7" s="301"/>
      <c r="N7" s="21" t="s">
        <v>8</v>
      </c>
      <c r="O7" s="302"/>
      <c r="P7" s="303"/>
      <c r="Q7" s="303"/>
      <c r="R7" s="303"/>
      <c r="S7" s="303"/>
      <c r="T7" s="303"/>
      <c r="U7" s="303"/>
      <c r="V7" s="303"/>
      <c r="W7" s="22"/>
    </row>
    <row r="8" spans="2:36" ht="24" customHeight="1" x14ac:dyDescent="0.25">
      <c r="B8" s="280" t="s">
        <v>9</v>
      </c>
      <c r="C8" s="281"/>
      <c r="D8" s="282"/>
      <c r="E8" s="282"/>
      <c r="F8" s="282"/>
      <c r="G8" s="282"/>
      <c r="H8" s="282"/>
      <c r="I8" s="282"/>
      <c r="J8" s="282"/>
      <c r="K8" s="282"/>
      <c r="L8" s="282"/>
      <c r="M8" s="283"/>
      <c r="N8" s="23" t="s">
        <v>10</v>
      </c>
      <c r="O8" s="284"/>
      <c r="P8" s="285"/>
      <c r="Q8" s="285"/>
      <c r="R8" s="285"/>
      <c r="S8" s="285"/>
      <c r="T8" s="285"/>
      <c r="U8" s="285"/>
      <c r="V8" s="285"/>
      <c r="W8" s="15"/>
    </row>
    <row r="9" spans="2:36" ht="6" customHeight="1" x14ac:dyDescent="0.25"/>
    <row r="10" spans="2:36" ht="19.5" customHeight="1" x14ac:dyDescent="0.3">
      <c r="B10" s="291" t="s">
        <v>82</v>
      </c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3"/>
    </row>
    <row r="11" spans="2:36" ht="18.75" customHeight="1" x14ac:dyDescent="0.3">
      <c r="B11" s="171" t="s">
        <v>11</v>
      </c>
      <c r="D11" s="287" t="s">
        <v>83</v>
      </c>
      <c r="F11" s="289" t="s">
        <v>81</v>
      </c>
      <c r="G11" s="289"/>
      <c r="H11" s="289"/>
      <c r="W11" s="22"/>
    </row>
    <row r="12" spans="2:36" ht="16.149999999999999" customHeight="1" x14ac:dyDescent="0.25">
      <c r="B12" s="26"/>
      <c r="D12" s="288"/>
      <c r="E12" s="27"/>
      <c r="F12" s="290"/>
      <c r="G12" s="290"/>
      <c r="H12" s="290"/>
      <c r="I12" s="6"/>
      <c r="J12" s="28"/>
      <c r="K12" s="28"/>
      <c r="L12" s="28"/>
      <c r="M12" s="28"/>
      <c r="W12" s="22"/>
    </row>
    <row r="13" spans="2:36" ht="8.1" customHeight="1" x14ac:dyDescent="0.25">
      <c r="B13" s="26"/>
      <c r="G13" s="29"/>
      <c r="H13" s="29"/>
      <c r="I13" s="6"/>
      <c r="W13" s="22"/>
    </row>
    <row r="14" spans="2:36" ht="18" customHeight="1" x14ac:dyDescent="0.25">
      <c r="B14" s="276" t="s">
        <v>12</v>
      </c>
      <c r="C14" s="277"/>
      <c r="D14" s="168">
        <f ca="1">TODAY()</f>
        <v>45812</v>
      </c>
      <c r="F14" s="278"/>
      <c r="G14" s="278"/>
      <c r="H14" s="32" t="s">
        <v>13</v>
      </c>
      <c r="I14" s="6"/>
      <c r="J14" s="277" t="s">
        <v>14</v>
      </c>
      <c r="K14" s="277"/>
      <c r="L14" s="277"/>
      <c r="M14" s="277"/>
      <c r="N14" s="279"/>
      <c r="O14" s="279"/>
      <c r="P14" s="279"/>
      <c r="Q14" s="279"/>
      <c r="R14" s="279"/>
      <c r="S14" s="279"/>
      <c r="T14" s="279"/>
      <c r="U14" s="279"/>
      <c r="V14" s="279"/>
      <c r="W14" s="22"/>
      <c r="Y14" s="10" t="s">
        <v>15</v>
      </c>
      <c r="Z14" s="10">
        <f ca="1">IF(D18&gt;D14,D18-D14+1,1)</f>
        <v>1</v>
      </c>
    </row>
    <row r="15" spans="2:36" ht="8.1" customHeight="1" x14ac:dyDescent="0.25">
      <c r="B15" s="30"/>
      <c r="C15" s="31"/>
      <c r="D15" s="33"/>
      <c r="F15" s="34"/>
      <c r="G15" s="34"/>
      <c r="H15" s="35"/>
      <c r="I15" s="6"/>
      <c r="J15" s="36"/>
      <c r="K15" s="36"/>
      <c r="L15" s="36"/>
      <c r="M15" s="37"/>
      <c r="N15" s="38"/>
      <c r="O15" s="38"/>
      <c r="P15" s="38"/>
      <c r="Q15" s="39"/>
      <c r="R15" s="39"/>
      <c r="S15" s="39"/>
      <c r="T15" s="39"/>
      <c r="U15" s="39"/>
      <c r="V15" s="39"/>
      <c r="W15" s="22"/>
    </row>
    <row r="16" spans="2:36" ht="18" customHeight="1" x14ac:dyDescent="0.25">
      <c r="B16" s="40"/>
      <c r="C16" s="41"/>
      <c r="D16" s="33"/>
      <c r="F16" s="42"/>
      <c r="G16" s="43" t="s">
        <v>16</v>
      </c>
      <c r="H16" s="32"/>
      <c r="I16" s="6"/>
      <c r="J16" s="31"/>
      <c r="K16" s="31"/>
      <c r="L16" s="31"/>
      <c r="M16" s="31"/>
      <c r="N16" s="286"/>
      <c r="O16" s="286"/>
      <c r="P16" s="286"/>
      <c r="Q16" s="286"/>
      <c r="R16" s="286"/>
      <c r="S16" s="286"/>
      <c r="T16" s="286"/>
      <c r="U16" s="286"/>
      <c r="V16" s="286"/>
      <c r="W16" s="22"/>
    </row>
    <row r="17" spans="2:39" ht="8.1" customHeight="1" x14ac:dyDescent="0.25">
      <c r="B17" s="40"/>
      <c r="C17" s="41"/>
      <c r="D17" s="33"/>
      <c r="F17" s="44"/>
      <c r="G17" s="44"/>
      <c r="H17" s="32"/>
      <c r="J17" s="41"/>
      <c r="K17" s="41"/>
      <c r="L17" s="41"/>
      <c r="M17" s="41"/>
      <c r="N17" s="45"/>
      <c r="O17" s="45"/>
      <c r="P17" s="45"/>
      <c r="Q17" s="46"/>
      <c r="R17" s="46"/>
      <c r="S17" s="46"/>
      <c r="T17" s="46"/>
      <c r="U17" s="46"/>
      <c r="V17" s="46"/>
      <c r="W17" s="22"/>
    </row>
    <row r="18" spans="2:39" ht="18" customHeight="1" x14ac:dyDescent="0.25">
      <c r="B18" s="276" t="s">
        <v>17</v>
      </c>
      <c r="C18" s="277"/>
      <c r="D18" s="168">
        <f ca="1">D14</f>
        <v>45812</v>
      </c>
      <c r="F18" s="278"/>
      <c r="G18" s="278"/>
      <c r="H18" s="32" t="s">
        <v>13</v>
      </c>
      <c r="I18" s="47"/>
      <c r="J18" s="277" t="s">
        <v>18</v>
      </c>
      <c r="K18" s="277"/>
      <c r="L18" s="277"/>
      <c r="M18" s="277"/>
      <c r="N18" s="279"/>
      <c r="O18" s="279"/>
      <c r="P18" s="279"/>
      <c r="Q18" s="279"/>
      <c r="R18" s="279"/>
      <c r="S18" s="279"/>
      <c r="T18" s="279"/>
      <c r="U18" s="279"/>
      <c r="V18" s="279"/>
      <c r="W18" s="22"/>
      <c r="Y18" s="10" t="s">
        <v>19</v>
      </c>
      <c r="Z18" s="48">
        <f ca="1">HOUR(IF(Z14&gt;1,,IF(F18&gt;F14,F18-F14,)))</f>
        <v>0</v>
      </c>
    </row>
    <row r="19" spans="2:39" ht="20.100000000000001" customHeight="1" x14ac:dyDescent="0.25">
      <c r="B19" s="40"/>
      <c r="C19" s="41"/>
      <c r="H19" s="49"/>
      <c r="P19" s="50"/>
      <c r="Q19" s="50"/>
      <c r="R19" s="50"/>
      <c r="S19" s="50"/>
      <c r="T19" s="51"/>
      <c r="U19" s="50"/>
      <c r="V19" s="52"/>
      <c r="W19" s="22"/>
    </row>
    <row r="20" spans="2:39" ht="18" customHeight="1" x14ac:dyDescent="0.25">
      <c r="B20" s="276" t="s">
        <v>20</v>
      </c>
      <c r="C20" s="277"/>
      <c r="D20" s="43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2"/>
      <c r="Z20" s="10">
        <f ca="1">HOUR(IF(Z14&gt;1,,IF(F18&gt;F14,F18-F14,)))</f>
        <v>0</v>
      </c>
    </row>
    <row r="21" spans="2:39" ht="8.1" customHeight="1" x14ac:dyDescent="0.25">
      <c r="B21" s="26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2"/>
    </row>
    <row r="22" spans="2:39" ht="18" customHeight="1" x14ac:dyDescent="0.25">
      <c r="B22" s="26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2"/>
    </row>
    <row r="23" spans="2:39" ht="9" customHeight="1" x14ac:dyDescent="0.25">
      <c r="B23" s="26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22"/>
    </row>
    <row r="24" spans="2:39" ht="5.25" customHeight="1" x14ac:dyDescent="0.25">
      <c r="B24" s="18"/>
      <c r="C24" s="18"/>
      <c r="D24" s="18"/>
      <c r="E24" s="18"/>
      <c r="F24" s="54"/>
      <c r="G24" s="54"/>
      <c r="H24" s="54"/>
      <c r="I24" s="54"/>
      <c r="J24" s="54"/>
      <c r="K24" s="54"/>
      <c r="L24" s="54"/>
      <c r="M24" s="18"/>
      <c r="N24" s="18"/>
      <c r="O24" s="18"/>
      <c r="P24" s="18"/>
      <c r="Q24" s="18"/>
      <c r="R24" s="18"/>
      <c r="S24" s="18"/>
      <c r="T24" s="19"/>
      <c r="U24" s="18"/>
      <c r="V24" s="20"/>
      <c r="W24" s="18"/>
    </row>
    <row r="25" spans="2:39" ht="13.5" customHeight="1" x14ac:dyDescent="0.25">
      <c r="B25" s="172"/>
      <c r="C25" s="16"/>
      <c r="D25" s="16"/>
      <c r="E25" s="16"/>
      <c r="F25" s="17"/>
      <c r="G25" s="17"/>
      <c r="H25" s="17"/>
      <c r="I25" s="17"/>
      <c r="J25" s="17"/>
      <c r="K25" s="17"/>
      <c r="L25" s="17"/>
      <c r="M25" s="16"/>
      <c r="N25" s="16"/>
      <c r="O25" s="16"/>
      <c r="P25" s="16"/>
      <c r="Q25" s="16"/>
      <c r="R25" s="16"/>
      <c r="S25" s="16"/>
      <c r="T25" s="24"/>
      <c r="U25" s="16"/>
      <c r="V25" s="25"/>
      <c r="W25" s="13"/>
    </row>
    <row r="26" spans="2:39" ht="30" customHeight="1" x14ac:dyDescent="0.3">
      <c r="B26" s="261" t="s">
        <v>21</v>
      </c>
      <c r="C26" s="262"/>
      <c r="D26" s="262"/>
      <c r="V26" s="55"/>
      <c r="W26" s="22"/>
    </row>
    <row r="27" spans="2:39" ht="16.149999999999999" customHeight="1" x14ac:dyDescent="0.25">
      <c r="B27" s="56"/>
      <c r="C27" s="57"/>
      <c r="D27" s="57"/>
      <c r="V27" s="58" t="s">
        <v>22</v>
      </c>
      <c r="W27" s="22"/>
    </row>
    <row r="28" spans="2:39" ht="8.1" customHeight="1" x14ac:dyDescent="0.25">
      <c r="B28" s="56"/>
      <c r="C28" s="57"/>
      <c r="D28" s="57"/>
      <c r="P28" s="212"/>
      <c r="Q28" s="192"/>
      <c r="T28" s="60"/>
      <c r="V28" s="55"/>
      <c r="W28" s="22"/>
      <c r="AK28" s="67"/>
    </row>
    <row r="29" spans="2:39" s="68" customFormat="1" ht="18" customHeight="1" x14ac:dyDescent="0.25">
      <c r="B29" s="263" t="s">
        <v>73</v>
      </c>
      <c r="C29" s="264"/>
      <c r="D29" s="61">
        <v>0.3</v>
      </c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5"/>
      <c r="Q29" s="266"/>
      <c r="R29" s="53" t="s">
        <v>23</v>
      </c>
      <c r="S29" s="62"/>
      <c r="T29" s="63" t="str">
        <f>IFERROR(IF(P29&gt;0,P29*D29,""),"")</f>
        <v/>
      </c>
      <c r="U29" s="64" t="s">
        <v>24</v>
      </c>
      <c r="V29" s="169"/>
      <c r="W29" s="65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7" t="s">
        <v>84</v>
      </c>
      <c r="AL29" s="67"/>
      <c r="AM29" s="67"/>
    </row>
    <row r="30" spans="2:39" s="68" customFormat="1" ht="20.100000000000001" customHeight="1" x14ac:dyDescent="0.25">
      <c r="B30" s="69"/>
      <c r="C30" s="70"/>
      <c r="D30" s="70"/>
      <c r="E30" s="71"/>
      <c r="F30" s="72"/>
      <c r="G30" s="72"/>
      <c r="H30" s="72"/>
      <c r="I30" s="72"/>
      <c r="J30" s="72"/>
      <c r="K30" s="72"/>
      <c r="L30" s="72"/>
      <c r="T30" s="73"/>
      <c r="V30" s="74"/>
      <c r="W30" s="65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7" t="s">
        <v>70</v>
      </c>
      <c r="AL30" s="67"/>
      <c r="AM30" s="67"/>
    </row>
    <row r="31" spans="2:39" s="68" customFormat="1" ht="18" customHeight="1" x14ac:dyDescent="0.25">
      <c r="B31" s="238" t="s">
        <v>25</v>
      </c>
      <c r="C31" s="239"/>
      <c r="D31" s="239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1" t="s">
        <v>26</v>
      </c>
      <c r="Q31" s="241"/>
      <c r="R31" s="1"/>
      <c r="S31" s="62"/>
      <c r="T31" s="2"/>
      <c r="U31" s="64" t="s">
        <v>24</v>
      </c>
      <c r="V31" s="169"/>
      <c r="W31" s="65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7" t="s">
        <v>86</v>
      </c>
      <c r="AL31" s="67"/>
      <c r="AM31" s="67"/>
    </row>
    <row r="32" spans="2:39" s="68" customFormat="1" ht="20.100000000000001" customHeight="1" thickBot="1" x14ac:dyDescent="0.3">
      <c r="B32" s="77"/>
      <c r="C32" s="78"/>
      <c r="D32" s="78"/>
      <c r="E32" s="62"/>
      <c r="F32" s="79"/>
      <c r="G32" s="79"/>
      <c r="H32" s="79"/>
      <c r="I32" s="79"/>
      <c r="J32" s="79"/>
      <c r="K32" s="79"/>
      <c r="L32" s="79"/>
      <c r="M32" s="62"/>
      <c r="N32" s="62"/>
      <c r="O32" s="62"/>
      <c r="P32" s="62"/>
      <c r="Q32" s="62"/>
      <c r="R32" s="62"/>
      <c r="S32" s="62"/>
      <c r="T32" s="73"/>
      <c r="V32" s="74"/>
      <c r="W32" s="65"/>
      <c r="X32" s="66"/>
      <c r="Y32" s="66"/>
      <c r="Z32" s="66"/>
      <c r="AA32" s="66"/>
      <c r="AB32" s="66"/>
      <c r="AC32" s="66"/>
      <c r="AD32" s="181"/>
      <c r="AE32" s="66"/>
      <c r="AF32" s="66"/>
      <c r="AG32" s="66"/>
      <c r="AH32" s="66"/>
      <c r="AI32" s="66"/>
      <c r="AJ32" s="66"/>
      <c r="AK32" s="66"/>
      <c r="AL32" s="67"/>
      <c r="AM32" s="67"/>
    </row>
    <row r="33" spans="2:39" s="68" customFormat="1" ht="20.100000000000001" customHeight="1" x14ac:dyDescent="0.25">
      <c r="B33" s="274" t="s">
        <v>69</v>
      </c>
      <c r="C33" s="275"/>
      <c r="D33" s="177"/>
      <c r="E33" s="64"/>
      <c r="F33" s="64"/>
      <c r="G33" s="64"/>
      <c r="H33" s="79"/>
      <c r="I33" s="79"/>
      <c r="J33" s="79"/>
      <c r="K33" s="79"/>
      <c r="L33" s="79"/>
      <c r="M33" s="79"/>
      <c r="N33" s="79"/>
      <c r="O33" s="62"/>
      <c r="P33" s="62"/>
      <c r="Q33" s="62"/>
      <c r="R33" s="62"/>
      <c r="S33" s="62"/>
      <c r="T33" s="62"/>
      <c r="U33" s="62"/>
      <c r="V33" s="73"/>
      <c r="W33" s="65"/>
      <c r="X33" s="80"/>
      <c r="Y33" s="66"/>
      <c r="Z33" s="66" t="s">
        <v>71</v>
      </c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7"/>
      <c r="AM33" s="67"/>
    </row>
    <row r="34" spans="2:39" s="68" customFormat="1" ht="20.100000000000001" customHeight="1" x14ac:dyDescent="0.25">
      <c r="B34" s="174" t="s">
        <v>27</v>
      </c>
      <c r="C34" s="175"/>
      <c r="D34" s="268"/>
      <c r="E34" s="269"/>
      <c r="F34" s="269"/>
      <c r="G34" s="269"/>
      <c r="H34" s="79"/>
      <c r="I34" s="79"/>
      <c r="J34" s="79"/>
      <c r="K34" s="79"/>
      <c r="L34" s="79"/>
      <c r="M34" s="79"/>
      <c r="N34" s="79"/>
      <c r="O34" s="62"/>
      <c r="P34" s="62"/>
      <c r="Q34" s="62"/>
      <c r="R34" s="62"/>
      <c r="S34" s="62"/>
      <c r="T34" s="62"/>
      <c r="U34" s="62"/>
      <c r="V34" s="73"/>
      <c r="W34" s="65"/>
      <c r="X34" s="80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7"/>
      <c r="AM34" s="67"/>
    </row>
    <row r="35" spans="2:39" s="62" customFormat="1" ht="15.75" customHeight="1" thickBot="1" x14ac:dyDescent="0.3">
      <c r="B35" s="272" t="s">
        <v>71</v>
      </c>
      <c r="C35" s="273"/>
      <c r="D35" s="270"/>
      <c r="E35" s="271"/>
      <c r="F35" s="271"/>
      <c r="G35" s="271"/>
      <c r="H35" s="258" t="s">
        <v>28</v>
      </c>
      <c r="I35" s="258"/>
      <c r="J35" s="258"/>
      <c r="K35" s="258"/>
      <c r="L35" s="258"/>
      <c r="V35" s="73"/>
      <c r="W35" s="81"/>
      <c r="X35" s="82"/>
      <c r="Y35" s="83"/>
      <c r="Z35" s="182">
        <v>1</v>
      </c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 t="s">
        <v>84</v>
      </c>
      <c r="AL35" s="84"/>
      <c r="AM35" s="84"/>
    </row>
    <row r="36" spans="2:39" s="62" customFormat="1" ht="64.5" x14ac:dyDescent="0.25">
      <c r="B36" s="178" t="s">
        <v>88</v>
      </c>
      <c r="C36" s="173"/>
      <c r="D36" s="176"/>
      <c r="E36" s="176"/>
      <c r="F36" s="85" t="s">
        <v>27</v>
      </c>
      <c r="G36" s="86"/>
      <c r="H36" s="85" t="s">
        <v>29</v>
      </c>
      <c r="I36" s="85"/>
      <c r="J36" s="85" t="s">
        <v>30</v>
      </c>
      <c r="K36" s="85"/>
      <c r="L36" s="85" t="s">
        <v>31</v>
      </c>
      <c r="N36" s="254" t="s">
        <v>32</v>
      </c>
      <c r="O36" s="259"/>
      <c r="P36" s="254" t="s">
        <v>33</v>
      </c>
      <c r="Q36" s="259"/>
      <c r="R36" s="254" t="s">
        <v>34</v>
      </c>
      <c r="T36" s="73"/>
      <c r="V36" s="87"/>
      <c r="W36" s="81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4"/>
      <c r="AL36" s="84"/>
      <c r="AM36" s="84"/>
    </row>
    <row r="37" spans="2:39" s="90" customFormat="1" ht="15.75" customHeight="1" thickBot="1" x14ac:dyDescent="0.3">
      <c r="B37" s="179" t="s">
        <v>87</v>
      </c>
      <c r="C37" s="89" t="s">
        <v>35</v>
      </c>
      <c r="D37" s="89" t="s">
        <v>36</v>
      </c>
      <c r="E37" s="256" t="s">
        <v>79</v>
      </c>
      <c r="F37" s="256"/>
      <c r="G37" s="256"/>
      <c r="H37" s="256"/>
      <c r="I37" s="256"/>
      <c r="J37" s="256"/>
      <c r="K37" s="256"/>
      <c r="L37" s="256"/>
      <c r="M37" s="256"/>
      <c r="N37" s="255"/>
      <c r="O37" s="255"/>
      <c r="P37" s="255"/>
      <c r="Q37" s="255"/>
      <c r="R37" s="255"/>
      <c r="T37" s="91"/>
      <c r="V37" s="92"/>
      <c r="W37" s="93"/>
      <c r="X37" s="94"/>
      <c r="Y37" s="94"/>
      <c r="Z37" s="94" t="s">
        <v>37</v>
      </c>
      <c r="AA37" s="94" t="s">
        <v>38</v>
      </c>
      <c r="AB37" s="94" t="s">
        <v>39</v>
      </c>
      <c r="AC37" s="94"/>
      <c r="AD37" s="94"/>
      <c r="AE37" s="94"/>
      <c r="AF37" s="94"/>
      <c r="AG37" s="94"/>
      <c r="AH37" s="94"/>
      <c r="AI37" s="94"/>
      <c r="AJ37" s="94"/>
      <c r="AK37" s="94" t="s">
        <v>85</v>
      </c>
      <c r="AL37" s="95"/>
      <c r="AM37" s="95"/>
    </row>
    <row r="38" spans="2:39" s="68" customFormat="1" ht="8.1" customHeight="1" x14ac:dyDescent="0.25">
      <c r="B38" s="69"/>
      <c r="F38" s="72"/>
      <c r="G38" s="72"/>
      <c r="H38" s="72"/>
      <c r="I38" s="72"/>
      <c r="J38" s="72"/>
      <c r="K38" s="72"/>
      <c r="L38" s="72"/>
      <c r="T38" s="73"/>
      <c r="V38" s="74"/>
      <c r="W38" s="6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7"/>
      <c r="AM38" s="67"/>
    </row>
    <row r="39" spans="2:39" s="68" customFormat="1" x14ac:dyDescent="0.25">
      <c r="B39" s="88"/>
      <c r="C39" s="34" t="s">
        <v>40</v>
      </c>
      <c r="D39" s="34">
        <f ca="1">IF(D14&gt;0,D14,TODAY())</f>
        <v>45812</v>
      </c>
      <c r="F39" s="165" t="str">
        <f ca="1">IF($Z$18&gt;=8,"X",IF($Z$14&gt;1,"X",""))</f>
        <v/>
      </c>
      <c r="G39" s="72"/>
      <c r="H39" s="3"/>
      <c r="I39" s="72"/>
      <c r="J39" s="3"/>
      <c r="K39" s="72"/>
      <c r="L39" s="3"/>
      <c r="N39" s="4">
        <f ca="1">IF(Z1=1,
    IF($Z$18&gt;=8, $D$66, IF($Z$14&gt;1, $D$66, 0)),
IF(Z1=2,
    IF(AE1=1, 0, IF(AE1=2, 14, IF(AE1=3, 35, IF(AE1=4, 47, "")))),
IF($Z$14&gt;1, $G$66, 0)))</f>
        <v>0</v>
      </c>
      <c r="O39" s="96"/>
      <c r="P39" s="4">
        <f>SUM(Z39:AB39)</f>
        <v>0</v>
      </c>
      <c r="Q39" s="96"/>
      <c r="R39" s="4">
        <f ca="1">IF(P39&gt;=N39,0,N39-P39)</f>
        <v>0</v>
      </c>
      <c r="T39" s="73"/>
      <c r="V39" s="74"/>
      <c r="W39" s="65"/>
      <c r="X39" s="66"/>
      <c r="Y39" s="66"/>
      <c r="Z39" s="66">
        <f>IF(H39="x",IF(N39&gt;0,$F$76,0),0)</f>
        <v>0</v>
      </c>
      <c r="AA39" s="66">
        <f>IF(J39="x",IF(N39&gt;0,MIN($F$77,N39-Z39),0),0)</f>
        <v>0</v>
      </c>
      <c r="AB39" s="66">
        <f>IF(L39="x",IF(N39&gt;0,MIN($F$78,N39-Z39-AA39),0),0)</f>
        <v>0</v>
      </c>
      <c r="AC39" s="66"/>
      <c r="AD39" s="66"/>
      <c r="AE39" s="66"/>
      <c r="AF39" s="66"/>
      <c r="AG39" s="66"/>
      <c r="AH39" s="66"/>
      <c r="AI39" s="66"/>
      <c r="AJ39" s="66"/>
      <c r="AK39" s="66"/>
      <c r="AL39" s="67"/>
      <c r="AM39" s="67"/>
    </row>
    <row r="40" spans="2:39" s="68" customFormat="1" ht="8.1" customHeight="1" x14ac:dyDescent="0.25">
      <c r="B40" s="97"/>
      <c r="C40" s="72"/>
      <c r="D40" s="34"/>
      <c r="F40" s="72"/>
      <c r="G40" s="72"/>
      <c r="H40" s="72"/>
      <c r="I40" s="72"/>
      <c r="J40" s="72"/>
      <c r="K40" s="72"/>
      <c r="L40" s="72"/>
      <c r="N40" s="96"/>
      <c r="O40" s="96"/>
      <c r="P40" s="96"/>
      <c r="Q40" s="96"/>
      <c r="R40" s="96"/>
      <c r="T40" s="73"/>
      <c r="V40" s="74"/>
      <c r="W40" s="6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7"/>
      <c r="AM40" s="67"/>
    </row>
    <row r="41" spans="2:39" s="68" customFormat="1" x14ac:dyDescent="0.25">
      <c r="B41" s="97"/>
      <c r="C41" s="34" t="s">
        <v>41</v>
      </c>
      <c r="D41" s="34" t="str">
        <f ca="1">IF($Z$14&gt;1,D39+1,"")</f>
        <v/>
      </c>
      <c r="F41" s="165" t="str">
        <f ca="1">IF($Z$14&gt;=2,"X","")</f>
        <v/>
      </c>
      <c r="G41" s="72"/>
      <c r="H41" s="3"/>
      <c r="I41" s="72"/>
      <c r="J41" s="3"/>
      <c r="K41" s="72"/>
      <c r="L41" s="3"/>
      <c r="N41" s="4">
        <f ca="1">IF(Z1=1,
    IF($Z$14=2, $G$68, IF($Z$14&gt;2, $G$67, 0)),
IF(Z1=2,
    IF(AF1=1, 0, IF(AF1=2, 14, IF(AF1=3, 35, IF(AF1=4, 47, "")))),
IF($Z$14&gt;1, $G$66, 0)))</f>
        <v>0</v>
      </c>
      <c r="O41" s="96"/>
      <c r="P41" s="4">
        <f>SUM(Z41:AB41)</f>
        <v>0</v>
      </c>
      <c r="Q41" s="96"/>
      <c r="R41" s="4">
        <f ca="1">IF(P41&gt;=N41,0,N41-P41)</f>
        <v>0</v>
      </c>
      <c r="T41" s="73"/>
      <c r="V41" s="74"/>
      <c r="W41" s="65"/>
      <c r="X41" s="66"/>
      <c r="Y41" s="66"/>
      <c r="Z41" s="66">
        <f>IF(H41="x",IF(N41&gt;0,$F$76,0),0)</f>
        <v>0</v>
      </c>
      <c r="AA41" s="66">
        <f>IF(J41="x",IF(N41&gt;0,MIN($F$77,N41-Z41),0),0)</f>
        <v>0</v>
      </c>
      <c r="AB41" s="66">
        <f>IF(L41="x",IF(N41&gt;0,MIN($F$78,N41-Z41-AA41),0),0)</f>
        <v>0</v>
      </c>
      <c r="AC41" s="66"/>
      <c r="AD41" s="66"/>
      <c r="AE41" s="66"/>
      <c r="AF41" s="66"/>
      <c r="AG41" s="66"/>
      <c r="AH41" s="66"/>
      <c r="AI41" s="66"/>
      <c r="AJ41" s="66"/>
      <c r="AK41" s="66"/>
      <c r="AL41" s="67"/>
      <c r="AM41" s="67"/>
    </row>
    <row r="42" spans="2:39" s="68" customFormat="1" ht="8.1" customHeight="1" x14ac:dyDescent="0.25">
      <c r="B42" s="97"/>
      <c r="C42" s="72"/>
      <c r="D42" s="34"/>
      <c r="F42" s="72"/>
      <c r="G42" s="72"/>
      <c r="H42" s="72"/>
      <c r="I42" s="72"/>
      <c r="J42" s="72"/>
      <c r="K42" s="72"/>
      <c r="L42" s="72"/>
      <c r="N42" s="96"/>
      <c r="O42" s="96"/>
      <c r="P42" s="96"/>
      <c r="Q42" s="96"/>
      <c r="R42" s="96"/>
      <c r="T42" s="73"/>
      <c r="V42" s="74"/>
      <c r="W42" s="65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7"/>
      <c r="AM42" s="67"/>
    </row>
    <row r="43" spans="2:39" s="68" customFormat="1" x14ac:dyDescent="0.25">
      <c r="B43" s="97"/>
      <c r="C43" s="34" t="s">
        <v>42</v>
      </c>
      <c r="D43" s="34" t="str">
        <f ca="1">IF($Z$14&gt;2,D41+1,"")</f>
        <v/>
      </c>
      <c r="F43" s="165" t="str">
        <f ca="1">IF($Z$14&gt;=3,"X","")</f>
        <v/>
      </c>
      <c r="G43" s="72"/>
      <c r="H43" s="3"/>
      <c r="I43" s="72"/>
      <c r="J43" s="3"/>
      <c r="K43" s="72"/>
      <c r="L43" s="3"/>
      <c r="N43" s="4">
        <f ca="1">IF(Z1=1,
    IF($Z$14=3, $G$68, IF($Z$14&gt;3, $G$67, 0)),
IF(Z1=2,
    IF(AG1=1, 0, IF(AG1=2, 14, IF(AG1=3, 35, IF(AG1=4, 47, "")))),
IF($Z$14&gt;1, $G$66, 0)))</f>
        <v>0</v>
      </c>
      <c r="O43" s="96"/>
      <c r="P43" s="4">
        <f>SUM(Z43:AB43)</f>
        <v>0</v>
      </c>
      <c r="Q43" s="96"/>
      <c r="R43" s="4">
        <f ca="1">IF(P43&gt;=N43,0,N43-P43)</f>
        <v>0</v>
      </c>
      <c r="T43" s="73"/>
      <c r="V43" s="74"/>
      <c r="W43" s="65"/>
      <c r="X43" s="66"/>
      <c r="Y43" s="66"/>
      <c r="Z43" s="66">
        <f>IF(H43="x",IF(N43&gt;0,$F$76,0),0)</f>
        <v>0</v>
      </c>
      <c r="AA43" s="66">
        <f>IF(J43="x",IF(N43&gt;0,MIN($F$77,N43-Z43),0),0)</f>
        <v>0</v>
      </c>
      <c r="AB43" s="66">
        <f>IF(L43="x",IF(N43&gt;0,MIN($F$78,N43-Z43-AA43),0),0)</f>
        <v>0</v>
      </c>
      <c r="AC43" s="66"/>
      <c r="AD43" s="66"/>
      <c r="AE43" s="66"/>
      <c r="AF43" s="66"/>
      <c r="AG43" s="66"/>
      <c r="AH43" s="66"/>
      <c r="AI43" s="66"/>
      <c r="AJ43" s="66"/>
      <c r="AK43" s="66"/>
      <c r="AL43" s="67"/>
      <c r="AM43" s="67"/>
    </row>
    <row r="44" spans="2:39" s="68" customFormat="1" ht="8.1" customHeight="1" x14ac:dyDescent="0.25">
      <c r="B44" s="97"/>
      <c r="C44" s="72"/>
      <c r="D44" s="34"/>
      <c r="F44" s="72"/>
      <c r="G44" s="72"/>
      <c r="H44" s="72"/>
      <c r="I44" s="72"/>
      <c r="J44" s="72"/>
      <c r="K44" s="72"/>
      <c r="L44" s="72"/>
      <c r="N44" s="96"/>
      <c r="O44" s="96"/>
      <c r="P44" s="96"/>
      <c r="Q44" s="96"/>
      <c r="R44" s="96"/>
      <c r="T44" s="73"/>
      <c r="V44" s="74"/>
      <c r="W44" s="65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7"/>
      <c r="AM44" s="67"/>
    </row>
    <row r="45" spans="2:39" s="68" customFormat="1" x14ac:dyDescent="0.25">
      <c r="B45" s="97"/>
      <c r="C45" s="34" t="s">
        <v>43</v>
      </c>
      <c r="D45" s="34" t="str">
        <f ca="1">IF($Z$14&gt;3,D43+1,"")</f>
        <v/>
      </c>
      <c r="F45" s="165" t="str">
        <f ca="1">IF($Z$14&gt;=4,"X","")</f>
        <v/>
      </c>
      <c r="G45" s="72"/>
      <c r="H45" s="3"/>
      <c r="I45" s="72"/>
      <c r="J45" s="3"/>
      <c r="K45" s="72"/>
      <c r="L45" s="3"/>
      <c r="N45" s="4">
        <f ca="1">IF(Z1=1,
    IF($Z$14=4, $G$68, IF($Z$14&gt;4, $G$67, 0)),
IF(Z1=2,
    IF(AH1=1, 0, IF(AH1=2, 14, IF(AH1=3, 35, IF(AH1=4, 47, "")))),
IF($Z$14&gt;1, $G$66, 0)))</f>
        <v>0</v>
      </c>
      <c r="O45" s="96"/>
      <c r="P45" s="4">
        <f>SUM(Z45:AB45)</f>
        <v>0</v>
      </c>
      <c r="Q45" s="96"/>
      <c r="R45" s="4">
        <f ca="1">IF(P45&gt;=N45,0,N45-P45)</f>
        <v>0</v>
      </c>
      <c r="T45" s="73"/>
      <c r="V45" s="74"/>
      <c r="W45" s="65"/>
      <c r="X45" s="66"/>
      <c r="Y45" s="66"/>
      <c r="Z45" s="66">
        <f>IF(H45="x",IF(N45&gt;0,$F$76,0),0)</f>
        <v>0</v>
      </c>
      <c r="AA45" s="66">
        <f>IF(J45="x",IF(N45&gt;0,MIN($F$77,N45-Z45),0),0)</f>
        <v>0</v>
      </c>
      <c r="AB45" s="66">
        <f>IF(L45="x",IF(N45&gt;0,MIN($F$78,N45-Z45-AA45),0),0)</f>
        <v>0</v>
      </c>
      <c r="AC45" s="66"/>
      <c r="AD45" s="66"/>
      <c r="AE45" s="66"/>
      <c r="AF45" s="66"/>
      <c r="AG45" s="66"/>
      <c r="AH45" s="66"/>
      <c r="AI45" s="66"/>
      <c r="AJ45" s="66"/>
      <c r="AK45" s="66"/>
      <c r="AL45" s="67"/>
      <c r="AM45" s="67"/>
    </row>
    <row r="46" spans="2:39" s="68" customFormat="1" ht="8.1" customHeight="1" x14ac:dyDescent="0.25">
      <c r="B46" s="97"/>
      <c r="C46" s="72"/>
      <c r="D46" s="34"/>
      <c r="F46" s="72"/>
      <c r="G46" s="72"/>
      <c r="H46" s="72"/>
      <c r="I46" s="72"/>
      <c r="J46" s="72"/>
      <c r="K46" s="72"/>
      <c r="L46" s="72"/>
      <c r="N46" s="96"/>
      <c r="O46" s="96"/>
      <c r="P46" s="96"/>
      <c r="Q46" s="96"/>
      <c r="R46" s="96"/>
      <c r="T46" s="73"/>
      <c r="V46" s="74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7"/>
      <c r="AM46" s="67"/>
    </row>
    <row r="47" spans="2:39" s="68" customFormat="1" x14ac:dyDescent="0.25">
      <c r="B47" s="97"/>
      <c r="C47" s="34" t="s">
        <v>44</v>
      </c>
      <c r="D47" s="34" t="str">
        <f ca="1">IF($Z$14&gt;4,D45+1,"")</f>
        <v/>
      </c>
      <c r="F47" s="165" t="str">
        <f ca="1">IF($Z$14&gt;=5,"X","")</f>
        <v/>
      </c>
      <c r="G47" s="72"/>
      <c r="H47" s="3"/>
      <c r="I47" s="72"/>
      <c r="J47" s="3"/>
      <c r="K47" s="72"/>
      <c r="L47" s="3"/>
      <c r="N47" s="4">
        <f ca="1">IF(Z1=2, 0, IF($Z$14=5, $G$68, IF($Z$14&gt;5, $G$67, 0)))</f>
        <v>0</v>
      </c>
      <c r="O47" s="96"/>
      <c r="P47" s="4">
        <f>SUM(Z47:AB47)</f>
        <v>0</v>
      </c>
      <c r="Q47" s="96"/>
      <c r="R47" s="4">
        <f ca="1">IF(P47&gt;=N47,0,N47-P47)</f>
        <v>0</v>
      </c>
      <c r="T47" s="73"/>
      <c r="V47" s="74"/>
      <c r="W47" s="65"/>
      <c r="X47" s="66"/>
      <c r="Y47" s="66"/>
      <c r="Z47" s="66">
        <f>IF(H47="x",IF(N47&gt;0,$F$76,0),0)</f>
        <v>0</v>
      </c>
      <c r="AA47" s="66">
        <f>IF(J47="x",IF(N47&gt;0,MIN($F$77,N47-Z47),0),0)</f>
        <v>0</v>
      </c>
      <c r="AB47" s="66">
        <f>IF(L47="x",IF(N47&gt;0,MIN($F$78,N47-Z47-AA47),0),0)</f>
        <v>0</v>
      </c>
      <c r="AC47" s="66"/>
      <c r="AD47" s="66"/>
      <c r="AE47" s="66"/>
      <c r="AF47" s="66"/>
      <c r="AG47" s="66"/>
      <c r="AH47" s="66"/>
      <c r="AI47" s="66"/>
      <c r="AJ47" s="66"/>
      <c r="AK47" s="66"/>
      <c r="AL47" s="67"/>
      <c r="AM47" s="67"/>
    </row>
    <row r="48" spans="2:39" s="68" customFormat="1" ht="8.1" customHeight="1" thickBot="1" x14ac:dyDescent="0.3">
      <c r="B48" s="97"/>
      <c r="C48" s="98"/>
      <c r="D48" s="98"/>
      <c r="E48" s="98"/>
      <c r="F48" s="99"/>
      <c r="G48" s="99"/>
      <c r="H48" s="99"/>
      <c r="I48" s="99"/>
      <c r="J48" s="99"/>
      <c r="K48" s="99"/>
      <c r="L48" s="99"/>
      <c r="M48" s="98"/>
      <c r="N48" s="100"/>
      <c r="O48" s="100"/>
      <c r="P48" s="100"/>
      <c r="Q48" s="100"/>
      <c r="R48" s="100"/>
      <c r="T48" s="73"/>
      <c r="V48" s="74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7"/>
      <c r="AM48" s="67"/>
    </row>
    <row r="49" spans="2:39" s="68" customFormat="1" ht="8.1" customHeight="1" thickTop="1" x14ac:dyDescent="0.25">
      <c r="B49" s="97"/>
      <c r="F49" s="72"/>
      <c r="G49" s="72"/>
      <c r="H49" s="72"/>
      <c r="I49" s="72"/>
      <c r="J49" s="72"/>
      <c r="K49" s="72"/>
      <c r="L49" s="72"/>
      <c r="N49" s="96"/>
      <c r="O49" s="96"/>
      <c r="P49" s="96"/>
      <c r="Q49" s="96"/>
      <c r="R49" s="96"/>
      <c r="T49" s="73"/>
      <c r="V49" s="74"/>
      <c r="W49" s="65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7"/>
      <c r="AM49" s="67"/>
    </row>
    <row r="50" spans="2:39" s="68" customFormat="1" ht="18" customHeight="1" x14ac:dyDescent="0.25">
      <c r="B50" s="97"/>
      <c r="F50" s="257" t="s">
        <v>45</v>
      </c>
      <c r="G50" s="257"/>
      <c r="H50" s="257"/>
      <c r="I50" s="257"/>
      <c r="J50" s="257"/>
      <c r="K50" s="257"/>
      <c r="L50" s="257"/>
      <c r="N50" s="4">
        <f t="shared" ref="N50:O50" ca="1" si="0">SUM(N39,N41,N43,N45,N47)</f>
        <v>0</v>
      </c>
      <c r="O50" s="4">
        <f t="shared" si="0"/>
        <v>0</v>
      </c>
      <c r="P50" s="4">
        <f>SUM(P39,P41,P43,P45,P47)</f>
        <v>0</v>
      </c>
      <c r="Q50" s="96"/>
      <c r="R50" s="4">
        <f ca="1">SUM(R39,R41,R43,R45,R47)</f>
        <v>0</v>
      </c>
      <c r="T50" s="73" t="str">
        <f ca="1">IF(R50&gt;0,R50,"")</f>
        <v/>
      </c>
      <c r="U50" s="64" t="s">
        <v>24</v>
      </c>
      <c r="V50" s="169"/>
      <c r="W50" s="65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7"/>
      <c r="AM50" s="67"/>
    </row>
    <row r="51" spans="2:39" s="68" customFormat="1" ht="18" customHeight="1" x14ac:dyDescent="0.25">
      <c r="B51" s="97"/>
      <c r="F51" s="72"/>
      <c r="G51" s="72"/>
      <c r="H51" s="72"/>
      <c r="I51" s="72"/>
      <c r="J51" s="72"/>
      <c r="K51" s="72"/>
      <c r="L51" s="72"/>
      <c r="T51" s="101"/>
      <c r="V51" s="74"/>
      <c r="W51" s="65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7"/>
      <c r="AM51" s="67"/>
    </row>
    <row r="52" spans="2:39" s="68" customFormat="1" ht="18" customHeight="1" x14ac:dyDescent="0.25">
      <c r="B52" s="238" t="s">
        <v>74</v>
      </c>
      <c r="C52" s="239"/>
      <c r="D52" s="239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1" t="s">
        <v>26</v>
      </c>
      <c r="Q52" s="241"/>
      <c r="R52" s="1"/>
      <c r="S52" s="62"/>
      <c r="T52" s="2"/>
      <c r="U52" s="64" t="s">
        <v>24</v>
      </c>
      <c r="V52" s="169"/>
      <c r="W52" s="65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7"/>
      <c r="AM52" s="67"/>
    </row>
    <row r="53" spans="2:39" s="68" customFormat="1" ht="18" customHeight="1" x14ac:dyDescent="0.25">
      <c r="B53" s="69"/>
      <c r="C53" s="70"/>
      <c r="D53" s="70"/>
      <c r="F53" s="72"/>
      <c r="G53" s="72"/>
      <c r="H53" s="72"/>
      <c r="I53" s="72"/>
      <c r="J53" s="72"/>
      <c r="K53" s="72"/>
      <c r="L53" s="72"/>
      <c r="T53" s="73"/>
      <c r="V53" s="74"/>
      <c r="W53" s="65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7"/>
      <c r="AM53" s="67"/>
    </row>
    <row r="54" spans="2:39" s="68" customFormat="1" ht="18" customHeight="1" x14ac:dyDescent="0.25">
      <c r="B54" s="238" t="s">
        <v>75</v>
      </c>
      <c r="C54" s="239"/>
      <c r="D54" s="239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1" t="s">
        <v>26</v>
      </c>
      <c r="Q54" s="241"/>
      <c r="R54" s="1"/>
      <c r="S54" s="62"/>
      <c r="T54" s="2"/>
      <c r="U54" s="64" t="s">
        <v>24</v>
      </c>
      <c r="V54" s="169"/>
      <c r="W54" s="65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7"/>
      <c r="AM54" s="67"/>
    </row>
    <row r="55" spans="2:39" s="68" customFormat="1" ht="18" customHeight="1" x14ac:dyDescent="0.25">
      <c r="B55" s="69"/>
      <c r="C55" s="70"/>
      <c r="D55" s="70"/>
      <c r="F55" s="72"/>
      <c r="G55" s="72"/>
      <c r="H55" s="72"/>
      <c r="I55" s="72"/>
      <c r="J55" s="72"/>
      <c r="K55" s="72"/>
      <c r="L55" s="72"/>
      <c r="T55" s="73"/>
      <c r="V55" s="74"/>
      <c r="W55" s="65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7"/>
      <c r="AM55" s="67"/>
    </row>
    <row r="56" spans="2:39" s="68" customFormat="1" ht="18" customHeight="1" x14ac:dyDescent="0.25">
      <c r="B56" s="238" t="s">
        <v>76</v>
      </c>
      <c r="C56" s="239"/>
      <c r="D56" s="239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1" t="s">
        <v>26</v>
      </c>
      <c r="Q56" s="241"/>
      <c r="R56" s="1"/>
      <c r="S56" s="62"/>
      <c r="T56" s="5"/>
      <c r="U56" s="64" t="s">
        <v>24</v>
      </c>
      <c r="V56" s="169"/>
      <c r="W56" s="65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7"/>
      <c r="AM56" s="67"/>
    </row>
    <row r="57" spans="2:39" s="68" customFormat="1" ht="18" customHeight="1" x14ac:dyDescent="0.25">
      <c r="B57" s="69"/>
      <c r="C57" s="70"/>
      <c r="D57" s="70"/>
      <c r="F57" s="72"/>
      <c r="G57" s="72"/>
      <c r="H57" s="72"/>
      <c r="I57" s="72"/>
      <c r="J57" s="72"/>
      <c r="K57" s="72"/>
      <c r="L57" s="72"/>
      <c r="T57" s="101"/>
      <c r="V57" s="74"/>
      <c r="W57" s="65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7"/>
      <c r="AM57" s="67"/>
    </row>
    <row r="58" spans="2:39" s="68" customFormat="1" ht="18" customHeight="1" x14ac:dyDescent="0.25">
      <c r="B58" s="238"/>
      <c r="C58" s="239"/>
      <c r="D58" s="239"/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1" t="s">
        <v>26</v>
      </c>
      <c r="Q58" s="241"/>
      <c r="R58" s="1"/>
      <c r="S58" s="62"/>
      <c r="T58" s="2"/>
      <c r="U58" s="64" t="s">
        <v>24</v>
      </c>
      <c r="V58" s="169"/>
      <c r="W58" s="65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7"/>
      <c r="AM58" s="67"/>
    </row>
    <row r="59" spans="2:39" s="68" customFormat="1" ht="15" customHeight="1" thickBot="1" x14ac:dyDescent="0.3">
      <c r="B59" s="75"/>
      <c r="C59" s="76"/>
      <c r="D59" s="76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3"/>
      <c r="P59" s="104"/>
      <c r="Q59" s="104"/>
      <c r="R59" s="105"/>
      <c r="S59" s="103"/>
      <c r="T59" s="106"/>
      <c r="U59" s="98"/>
      <c r="V59" s="107"/>
      <c r="W59" s="65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7"/>
      <c r="AM59" s="67"/>
    </row>
    <row r="60" spans="2:39" s="68" customFormat="1" ht="12" customHeight="1" thickTop="1" x14ac:dyDescent="0.25">
      <c r="B60" s="69"/>
      <c r="C60" s="70"/>
      <c r="D60" s="70"/>
      <c r="F60" s="72"/>
      <c r="G60" s="72"/>
      <c r="H60" s="72"/>
      <c r="I60" s="72"/>
      <c r="J60" s="72"/>
      <c r="K60" s="72"/>
      <c r="L60" s="72"/>
      <c r="T60" s="108"/>
      <c r="V60" s="74"/>
      <c r="W60" s="65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7"/>
      <c r="AM60" s="67"/>
    </row>
    <row r="61" spans="2:39" s="111" customFormat="1" ht="21" customHeight="1" thickBot="1" x14ac:dyDescent="0.3">
      <c r="B61" s="109"/>
      <c r="C61" s="110"/>
      <c r="D61" s="110"/>
      <c r="E61" s="242" t="s">
        <v>45</v>
      </c>
      <c r="F61" s="242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242"/>
      <c r="R61" s="242"/>
      <c r="T61" s="106">
        <f ca="1">SUM(T29,T31,T50,T52,T54,T56,T58)</f>
        <v>0</v>
      </c>
      <c r="U61" s="64" t="s">
        <v>24</v>
      </c>
      <c r="V61" s="112"/>
      <c r="W61" s="113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5"/>
      <c r="AM61" s="115"/>
    </row>
    <row r="62" spans="2:39" s="68" customFormat="1" ht="6.75" customHeight="1" thickTop="1" x14ac:dyDescent="0.25">
      <c r="B62" s="243"/>
      <c r="C62" s="244"/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5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7"/>
      <c r="AM62" s="67"/>
    </row>
    <row r="63" spans="2:39" s="68" customFormat="1" ht="6" customHeight="1" x14ac:dyDescent="0.25">
      <c r="F63" s="72"/>
      <c r="G63" s="72"/>
      <c r="H63" s="72"/>
      <c r="I63" s="72"/>
      <c r="J63" s="72"/>
      <c r="K63" s="72"/>
      <c r="L63" s="72"/>
      <c r="T63" s="116"/>
      <c r="V63" s="74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7"/>
      <c r="AM63" s="67"/>
    </row>
    <row r="64" spans="2:39" ht="34.5" customHeight="1" x14ac:dyDescent="0.25">
      <c r="B64" s="246" t="s">
        <v>46</v>
      </c>
      <c r="C64" s="247"/>
      <c r="D64" s="247"/>
      <c r="E64" s="247"/>
      <c r="F64" s="247"/>
      <c r="G64" s="247"/>
      <c r="H64" s="247"/>
      <c r="I64" s="247"/>
      <c r="J64" s="247"/>
      <c r="K64" s="248"/>
      <c r="L64" s="249" t="s">
        <v>90</v>
      </c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1"/>
    </row>
    <row r="65" spans="2:39" ht="22.5" customHeight="1" x14ac:dyDescent="0.25">
      <c r="B65" s="194" t="s">
        <v>47</v>
      </c>
      <c r="C65" s="236"/>
      <c r="D65" s="237" t="s">
        <v>48</v>
      </c>
      <c r="E65" s="237"/>
      <c r="F65" s="237"/>
      <c r="G65" s="237"/>
      <c r="H65" s="237"/>
      <c r="I65" s="237"/>
      <c r="J65" s="237"/>
      <c r="K65" s="117"/>
      <c r="L65" s="252"/>
      <c r="M65" s="252"/>
      <c r="N65" s="252"/>
      <c r="O65" s="252"/>
      <c r="P65" s="252"/>
      <c r="Q65" s="252"/>
      <c r="R65" s="252"/>
      <c r="S65" s="252"/>
      <c r="T65" s="252"/>
      <c r="U65" s="252"/>
      <c r="V65" s="252"/>
      <c r="W65" s="253"/>
    </row>
    <row r="66" spans="2:39" ht="15.75" customHeight="1" x14ac:dyDescent="0.25">
      <c r="B66" s="196" t="s">
        <v>49</v>
      </c>
      <c r="C66" s="197"/>
      <c r="D66" s="118">
        <v>14</v>
      </c>
      <c r="E66" s="35"/>
      <c r="F66" s="49"/>
      <c r="G66" s="198">
        <v>0</v>
      </c>
      <c r="H66" s="198"/>
      <c r="I66" s="198"/>
      <c r="J66" s="198"/>
      <c r="K66" s="119"/>
      <c r="L66" s="201" t="s">
        <v>80</v>
      </c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2"/>
    </row>
    <row r="67" spans="2:39" ht="15.75" customHeight="1" x14ac:dyDescent="0.25">
      <c r="B67" s="194" t="s">
        <v>50</v>
      </c>
      <c r="C67" s="195"/>
      <c r="D67" s="120">
        <v>0</v>
      </c>
      <c r="G67" s="203">
        <v>28</v>
      </c>
      <c r="H67" s="203"/>
      <c r="I67" s="203"/>
      <c r="J67" s="203"/>
      <c r="K67" s="12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2"/>
    </row>
    <row r="68" spans="2:39" ht="15.75" customHeight="1" x14ac:dyDescent="0.25">
      <c r="B68" s="225" t="s">
        <v>53</v>
      </c>
      <c r="C68" s="226"/>
      <c r="D68" s="122">
        <v>0</v>
      </c>
      <c r="E68" s="123"/>
      <c r="F68" s="124"/>
      <c r="G68" s="227">
        <v>14</v>
      </c>
      <c r="H68" s="227"/>
      <c r="I68" s="227"/>
      <c r="J68" s="227"/>
      <c r="K68" s="125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2"/>
    </row>
    <row r="69" spans="2:39" ht="15.75" customHeight="1" x14ac:dyDescent="0.25">
      <c r="B69" s="228" t="s">
        <v>77</v>
      </c>
      <c r="C69" s="229"/>
      <c r="D69" s="229"/>
      <c r="E69" s="229"/>
      <c r="F69" s="229"/>
      <c r="G69" s="229"/>
      <c r="H69" s="229"/>
      <c r="I69" s="229"/>
      <c r="J69" s="229"/>
      <c r="K69" s="230"/>
      <c r="L69" s="59"/>
      <c r="M69" s="59"/>
      <c r="N69" s="221">
        <f ca="1">D18</f>
        <v>45812</v>
      </c>
      <c r="O69" s="221"/>
      <c r="P69" s="221"/>
      <c r="Q69" s="221"/>
      <c r="R69" s="221"/>
      <c r="S69" s="126"/>
      <c r="T69" s="223"/>
      <c r="U69" s="223"/>
      <c r="V69" s="223"/>
      <c r="W69" s="127"/>
    </row>
    <row r="70" spans="2:39" ht="17.100000000000001" customHeight="1" x14ac:dyDescent="0.25">
      <c r="B70" s="231"/>
      <c r="C70" s="232"/>
      <c r="D70" s="232"/>
      <c r="E70" s="232"/>
      <c r="F70" s="232"/>
      <c r="G70" s="232"/>
      <c r="H70" s="232"/>
      <c r="I70" s="232"/>
      <c r="J70" s="232"/>
      <c r="K70" s="233"/>
      <c r="L70" s="59"/>
      <c r="M70" s="59"/>
      <c r="N70" s="222"/>
      <c r="O70" s="222"/>
      <c r="P70" s="222"/>
      <c r="Q70" s="222"/>
      <c r="R70" s="222"/>
      <c r="S70" s="126"/>
      <c r="T70" s="224"/>
      <c r="U70" s="224"/>
      <c r="V70" s="224"/>
      <c r="W70" s="127"/>
    </row>
    <row r="71" spans="2:39" ht="18" customHeight="1" x14ac:dyDescent="0.25">
      <c r="B71" s="128" t="s">
        <v>72</v>
      </c>
      <c r="C71" s="129"/>
      <c r="D71" s="129"/>
      <c r="E71" s="130"/>
      <c r="F71" s="234">
        <v>35</v>
      </c>
      <c r="G71" s="234"/>
      <c r="H71" s="234"/>
      <c r="I71" s="131"/>
      <c r="J71" s="131"/>
      <c r="K71" s="132"/>
      <c r="L71" s="59"/>
      <c r="M71" s="59"/>
      <c r="N71" s="199" t="s">
        <v>51</v>
      </c>
      <c r="O71" s="199"/>
      <c r="P71" s="199"/>
      <c r="Q71" s="199"/>
      <c r="R71" s="199"/>
      <c r="T71" s="200" t="s">
        <v>52</v>
      </c>
      <c r="U71" s="200"/>
      <c r="V71" s="200"/>
      <c r="W71" s="127"/>
    </row>
    <row r="72" spans="2:39" ht="18" customHeight="1" thickBot="1" x14ac:dyDescent="0.3">
      <c r="B72" s="133" t="s">
        <v>78</v>
      </c>
      <c r="C72" s="134"/>
      <c r="D72" s="134"/>
      <c r="E72" s="135"/>
      <c r="F72" s="235">
        <v>12</v>
      </c>
      <c r="G72" s="235"/>
      <c r="H72" s="235"/>
      <c r="I72" s="136"/>
      <c r="J72" s="136"/>
      <c r="K72" s="137"/>
      <c r="L72" s="59"/>
      <c r="M72" s="59"/>
      <c r="W72" s="127"/>
      <c r="AL72" s="6"/>
      <c r="AM72" s="6"/>
    </row>
    <row r="73" spans="2:39" ht="15" customHeight="1" thickTop="1" x14ac:dyDescent="0.25">
      <c r="B73" s="188" t="s">
        <v>54</v>
      </c>
      <c r="C73" s="189"/>
      <c r="D73" s="189"/>
      <c r="E73" s="189"/>
      <c r="F73" s="189"/>
      <c r="G73" s="189"/>
      <c r="H73" s="189"/>
      <c r="I73" s="189"/>
      <c r="J73" s="189"/>
      <c r="K73" s="190"/>
      <c r="L73" s="138"/>
      <c r="M73" s="139"/>
      <c r="N73" s="210" t="s">
        <v>68</v>
      </c>
      <c r="O73" s="210"/>
      <c r="P73" s="210"/>
      <c r="Q73" s="210"/>
      <c r="R73" s="210"/>
      <c r="S73" s="210"/>
      <c r="T73" s="210"/>
      <c r="U73" s="210"/>
      <c r="V73" s="210"/>
      <c r="W73" s="140"/>
      <c r="AL73" s="6"/>
      <c r="AM73" s="6"/>
    </row>
    <row r="74" spans="2:39" ht="15" customHeight="1" x14ac:dyDescent="0.25">
      <c r="B74" s="191"/>
      <c r="C74" s="192"/>
      <c r="D74" s="192"/>
      <c r="E74" s="192"/>
      <c r="F74" s="192"/>
      <c r="G74" s="192"/>
      <c r="H74" s="192"/>
      <c r="I74" s="192"/>
      <c r="J74" s="192"/>
      <c r="K74" s="193"/>
      <c r="L74" s="141"/>
      <c r="N74" s="211"/>
      <c r="O74" s="211"/>
      <c r="P74" s="211"/>
      <c r="Q74" s="211"/>
      <c r="R74" s="211"/>
      <c r="S74" s="211"/>
      <c r="T74" s="211"/>
      <c r="U74" s="211"/>
      <c r="V74" s="211"/>
      <c r="W74" s="22"/>
      <c r="AL74" s="6"/>
      <c r="AM74" s="6"/>
    </row>
    <row r="75" spans="2:39" ht="18" customHeight="1" x14ac:dyDescent="0.25">
      <c r="B75" s="191"/>
      <c r="C75" s="192"/>
      <c r="D75" s="192"/>
      <c r="E75" s="192"/>
      <c r="F75" s="192"/>
      <c r="G75" s="192"/>
      <c r="H75" s="192"/>
      <c r="I75" s="192"/>
      <c r="J75" s="192"/>
      <c r="K75" s="193"/>
      <c r="L75" s="142"/>
      <c r="M75" s="143"/>
      <c r="N75" s="211"/>
      <c r="O75" s="211"/>
      <c r="P75" s="211"/>
      <c r="Q75" s="211"/>
      <c r="R75" s="211"/>
      <c r="S75" s="211"/>
      <c r="T75" s="211"/>
      <c r="U75" s="211"/>
      <c r="V75" s="211"/>
      <c r="W75" s="144"/>
      <c r="Z75" s="145"/>
      <c r="AA75" s="146"/>
      <c r="AB75" s="147"/>
      <c r="AC75" s="147"/>
      <c r="AD75" s="184"/>
      <c r="AE75" s="184"/>
      <c r="AF75" s="184"/>
      <c r="AG75" s="170"/>
      <c r="AH75" s="170"/>
      <c r="AI75" s="170"/>
    </row>
    <row r="76" spans="2:39" ht="15" customHeight="1" x14ac:dyDescent="0.25">
      <c r="B76" s="148" t="s">
        <v>55</v>
      </c>
      <c r="C76" s="149" t="s">
        <v>29</v>
      </c>
      <c r="D76" s="150" t="s">
        <v>56</v>
      </c>
      <c r="E76" s="150"/>
      <c r="F76" s="186">
        <v>5.6</v>
      </c>
      <c r="G76" s="186"/>
      <c r="H76" s="186"/>
      <c r="I76" s="151"/>
      <c r="J76" s="151"/>
      <c r="K76" s="151"/>
      <c r="L76" s="152"/>
      <c r="N76" s="218"/>
      <c r="O76" s="218"/>
      <c r="P76" s="218"/>
      <c r="Q76" s="218"/>
      <c r="R76" s="218"/>
      <c r="S76" s="126"/>
      <c r="T76" s="219"/>
      <c r="U76" s="219"/>
      <c r="V76" s="219"/>
      <c r="W76" s="22"/>
      <c r="Z76" s="145"/>
      <c r="AA76" s="146"/>
      <c r="AB76" s="147"/>
      <c r="AC76" s="147"/>
      <c r="AD76" s="184"/>
      <c r="AE76" s="184"/>
      <c r="AF76" s="184"/>
      <c r="AG76" s="170"/>
      <c r="AH76" s="170"/>
      <c r="AI76" s="170"/>
    </row>
    <row r="77" spans="2:39" ht="15" customHeight="1" x14ac:dyDescent="0.25">
      <c r="B77" s="148" t="s">
        <v>55</v>
      </c>
      <c r="C77" s="149" t="s">
        <v>30</v>
      </c>
      <c r="D77" s="150" t="s">
        <v>57</v>
      </c>
      <c r="E77" s="150"/>
      <c r="F77" s="186">
        <v>11.2</v>
      </c>
      <c r="G77" s="187"/>
      <c r="H77" s="187"/>
      <c r="I77" s="151"/>
      <c r="J77" s="151"/>
      <c r="K77" s="151"/>
      <c r="L77" s="152"/>
      <c r="N77" s="218"/>
      <c r="O77" s="218"/>
      <c r="P77" s="218"/>
      <c r="Q77" s="218"/>
      <c r="R77" s="218"/>
      <c r="S77" s="126"/>
      <c r="T77" s="220"/>
      <c r="U77" s="220"/>
      <c r="V77" s="220"/>
      <c r="W77" s="22"/>
      <c r="Z77" s="145"/>
      <c r="AA77" s="146"/>
      <c r="AB77" s="147"/>
      <c r="AC77" s="147"/>
      <c r="AD77" s="184"/>
      <c r="AE77" s="184"/>
      <c r="AF77" s="184"/>
      <c r="AG77" s="170"/>
      <c r="AH77" s="170"/>
      <c r="AI77" s="170"/>
    </row>
    <row r="78" spans="2:39" ht="15" customHeight="1" x14ac:dyDescent="0.25">
      <c r="B78" s="148" t="s">
        <v>55</v>
      </c>
      <c r="C78" s="149" t="s">
        <v>31</v>
      </c>
      <c r="D78" s="150" t="s">
        <v>57</v>
      </c>
      <c r="E78" s="150"/>
      <c r="F78" s="186">
        <v>11.2</v>
      </c>
      <c r="G78" s="187"/>
      <c r="H78" s="187"/>
      <c r="I78" s="153"/>
      <c r="J78" s="153"/>
      <c r="K78" s="154"/>
      <c r="L78" s="152"/>
      <c r="N78" s="199" t="s">
        <v>51</v>
      </c>
      <c r="O78" s="199"/>
      <c r="P78" s="199"/>
      <c r="Q78" s="199"/>
      <c r="R78" s="199"/>
      <c r="T78" s="200" t="s">
        <v>52</v>
      </c>
      <c r="U78" s="200"/>
      <c r="V78" s="200"/>
      <c r="W78" s="22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</row>
    <row r="79" spans="2:39" ht="12" customHeight="1" x14ac:dyDescent="0.25">
      <c r="B79" s="204"/>
      <c r="C79" s="205"/>
      <c r="D79" s="205"/>
      <c r="E79" s="205"/>
      <c r="F79" s="205"/>
      <c r="G79" s="205"/>
      <c r="H79" s="205"/>
      <c r="I79" s="205"/>
      <c r="J79" s="205"/>
      <c r="K79" s="206"/>
      <c r="L79" s="207" t="s">
        <v>89</v>
      </c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9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</row>
    <row r="80" spans="2:39" hidden="1" x14ac:dyDescent="0.25"/>
    <row r="81" spans="2:25" hidden="1" x14ac:dyDescent="0.25"/>
    <row r="82" spans="2:25" ht="15" hidden="1" x14ac:dyDescent="0.25">
      <c r="B82" s="155" t="s">
        <v>58</v>
      </c>
      <c r="C82" s="156">
        <f ca="1">IF(OR(D14="",D18=""),0,D18-D14+1)</f>
        <v>1</v>
      </c>
      <c r="M82" s="217" t="s">
        <v>59</v>
      </c>
      <c r="N82" s="217"/>
      <c r="O82" s="217"/>
      <c r="P82" s="217"/>
      <c r="Q82" s="217"/>
      <c r="R82" s="217"/>
      <c r="T82" s="217" t="s">
        <v>60</v>
      </c>
      <c r="U82" s="217"/>
      <c r="V82" s="217"/>
      <c r="W82" s="217"/>
      <c r="X82" s="217"/>
    </row>
    <row r="83" spans="2:25" ht="15" hidden="1" x14ac:dyDescent="0.25">
      <c r="B83" s="155" t="s">
        <v>61</v>
      </c>
      <c r="C83" s="157">
        <f>F18-F14</f>
        <v>0</v>
      </c>
      <c r="D83" s="158">
        <f>C83</f>
        <v>0</v>
      </c>
      <c r="M83" s="215" t="s">
        <v>62</v>
      </c>
      <c r="N83" s="215"/>
      <c r="O83" s="216">
        <f>1-F14</f>
        <v>1</v>
      </c>
      <c r="P83" s="215"/>
      <c r="Q83" s="213">
        <f>O83</f>
        <v>1</v>
      </c>
      <c r="R83" s="213"/>
      <c r="S83" s="7"/>
      <c r="T83" s="215" t="s">
        <v>62</v>
      </c>
      <c r="U83" s="215"/>
      <c r="V83" s="157">
        <f>F18</f>
        <v>0</v>
      </c>
      <c r="X83" s="159">
        <f>V83</f>
        <v>0</v>
      </c>
    </row>
    <row r="84" spans="2:25" ht="14.25" hidden="1" customHeight="1" x14ac:dyDescent="0.25">
      <c r="B84" s="155" t="s">
        <v>63</v>
      </c>
      <c r="C84" s="50">
        <f>IF(D83&lt;0,0,IF(D83&lt;3/24,1,IF(D83&lt;8/24,2,IF(D83&lt;24/24,3,4))))</f>
        <v>1</v>
      </c>
      <c r="D84" s="160">
        <v>0</v>
      </c>
      <c r="E84" s="212" t="s">
        <v>64</v>
      </c>
      <c r="F84" s="212"/>
      <c r="G84" s="212"/>
      <c r="H84" s="212"/>
      <c r="I84" s="212"/>
      <c r="J84" s="213">
        <v>0</v>
      </c>
      <c r="K84" s="213"/>
      <c r="L84" s="213"/>
      <c r="M84" s="215" t="s">
        <v>63</v>
      </c>
      <c r="N84" s="215"/>
      <c r="O84" s="215">
        <f>IF(Q83&lt;0,0,IF(Q83&lt;3/24,1,IF(Q83&lt;8/24,2,IF(Q83&lt;24/24,3,4))))</f>
        <v>4</v>
      </c>
      <c r="P84" s="215"/>
      <c r="Q84" s="214"/>
      <c r="R84" s="214"/>
      <c r="T84" s="215" t="s">
        <v>63</v>
      </c>
      <c r="U84" s="215"/>
      <c r="V84" s="50">
        <f>IF(X83&lt;0,0,IF(X83&lt;3/24,1,IF(X83&lt;8/24,2,IF(X83&lt;24/24,3,4))))</f>
        <v>1</v>
      </c>
      <c r="X84" s="161"/>
      <c r="Y84" s="162"/>
    </row>
    <row r="85" spans="2:25" ht="14.1" hidden="1" customHeight="1" x14ac:dyDescent="0.25">
      <c r="B85" s="155"/>
      <c r="C85" s="50"/>
      <c r="D85" s="160">
        <v>1</v>
      </c>
      <c r="E85" s="212" t="s">
        <v>65</v>
      </c>
      <c r="F85" s="212"/>
      <c r="G85" s="212"/>
      <c r="H85" s="212"/>
      <c r="I85" s="212"/>
      <c r="J85" s="213">
        <v>0</v>
      </c>
      <c r="K85" s="213"/>
      <c r="L85" s="213"/>
      <c r="M85" s="50"/>
      <c r="N85" s="50"/>
      <c r="O85" s="50"/>
      <c r="P85" s="50"/>
      <c r="Q85" s="214"/>
      <c r="R85" s="214"/>
      <c r="T85" s="6"/>
      <c r="V85" s="158"/>
      <c r="X85" s="163"/>
      <c r="Y85" s="162"/>
    </row>
    <row r="86" spans="2:25" ht="14.1" hidden="1" customHeight="1" x14ac:dyDescent="0.25">
      <c r="B86" s="155"/>
      <c r="C86" s="50"/>
      <c r="D86" s="160">
        <v>2</v>
      </c>
      <c r="E86" s="212" t="s">
        <v>66</v>
      </c>
      <c r="F86" s="212"/>
      <c r="G86" s="212"/>
      <c r="H86" s="212"/>
      <c r="I86" s="212"/>
      <c r="J86" s="213">
        <f ca="1">IF($C$82&gt;1,G67,D67)</f>
        <v>0</v>
      </c>
      <c r="K86" s="213"/>
      <c r="L86" s="213"/>
      <c r="M86" s="50"/>
      <c r="N86" s="50"/>
      <c r="O86" s="50"/>
      <c r="P86" s="50"/>
      <c r="Q86" s="214"/>
      <c r="R86" s="214"/>
      <c r="T86" s="6"/>
      <c r="V86" s="158"/>
      <c r="X86" s="163"/>
      <c r="Y86" s="162"/>
    </row>
    <row r="87" spans="2:25" ht="14.1" hidden="1" customHeight="1" x14ac:dyDescent="0.25">
      <c r="B87" s="155"/>
      <c r="C87" s="50"/>
      <c r="D87" s="160">
        <v>3</v>
      </c>
      <c r="E87" s="212" t="s">
        <v>67</v>
      </c>
      <c r="F87" s="212"/>
      <c r="G87" s="212"/>
      <c r="H87" s="212"/>
      <c r="I87" s="212"/>
      <c r="J87" s="213">
        <f ca="1">IF($C$82&gt;1,G68,D68)</f>
        <v>0</v>
      </c>
      <c r="K87" s="213"/>
      <c r="L87" s="213"/>
      <c r="M87" s="50"/>
      <c r="N87" s="50"/>
      <c r="O87" s="50"/>
      <c r="P87" s="50"/>
      <c r="Q87" s="214"/>
      <c r="R87" s="214"/>
      <c r="T87" s="6"/>
      <c r="V87" s="158"/>
      <c r="X87" s="163"/>
    </row>
    <row r="88" spans="2:25" ht="14.1" hidden="1" customHeight="1" x14ac:dyDescent="0.25">
      <c r="B88" s="155"/>
      <c r="C88" s="50"/>
      <c r="D88" s="160">
        <v>4</v>
      </c>
      <c r="E88" s="212" t="s">
        <v>50</v>
      </c>
      <c r="F88" s="212"/>
      <c r="G88" s="212"/>
      <c r="H88" s="212"/>
      <c r="I88" s="212"/>
      <c r="J88" s="213">
        <f ca="1">IF($C$82&gt;1,G69,D69)</f>
        <v>0</v>
      </c>
      <c r="K88" s="213"/>
      <c r="L88" s="213"/>
      <c r="M88" s="50"/>
      <c r="N88" s="50"/>
      <c r="O88" s="50"/>
      <c r="P88" s="50"/>
      <c r="Q88" s="214"/>
      <c r="R88" s="214"/>
      <c r="T88" s="6"/>
      <c r="V88" s="158"/>
      <c r="X88" s="163"/>
    </row>
    <row r="89" spans="2:25" hidden="1" x14ac:dyDescent="0.25">
      <c r="B89" s="155"/>
      <c r="C89" s="50"/>
      <c r="D89" s="160"/>
    </row>
    <row r="90" spans="2:25" hidden="1" x14ac:dyDescent="0.25">
      <c r="B90" s="155"/>
      <c r="C90" s="50"/>
    </row>
    <row r="91" spans="2:25" x14ac:dyDescent="0.25">
      <c r="C91" s="50"/>
    </row>
    <row r="92" spans="2:25" x14ac:dyDescent="0.25">
      <c r="C92" s="50"/>
    </row>
    <row r="94" spans="2:25" x14ac:dyDescent="0.25">
      <c r="F94" s="6"/>
      <c r="G94" s="6"/>
      <c r="H94" s="6"/>
      <c r="I94" s="6"/>
      <c r="J94" s="6"/>
      <c r="K94" s="6"/>
      <c r="L94" s="6"/>
      <c r="T94" s="6"/>
    </row>
  </sheetData>
  <sheetProtection sheet="1" scenarios="1" selectLockedCells="1"/>
  <mergeCells count="124">
    <mergeCell ref="B6:C6"/>
    <mergeCell ref="D6:M6"/>
    <mergeCell ref="O6:V6"/>
    <mergeCell ref="B7:C7"/>
    <mergeCell ref="D7:M7"/>
    <mergeCell ref="O7:V7"/>
    <mergeCell ref="B2:R2"/>
    <mergeCell ref="T2:V2"/>
    <mergeCell ref="B3:R3"/>
    <mergeCell ref="T3:V3"/>
    <mergeCell ref="B5:M5"/>
    <mergeCell ref="N5:Q5"/>
    <mergeCell ref="S5:U5"/>
    <mergeCell ref="B18:C18"/>
    <mergeCell ref="F18:G18"/>
    <mergeCell ref="J18:M18"/>
    <mergeCell ref="N18:V18"/>
    <mergeCell ref="B20:C20"/>
    <mergeCell ref="E20:V20"/>
    <mergeCell ref="B8:C8"/>
    <mergeCell ref="D8:M8"/>
    <mergeCell ref="O8:V8"/>
    <mergeCell ref="B14:C14"/>
    <mergeCell ref="F14:G14"/>
    <mergeCell ref="J14:M14"/>
    <mergeCell ref="N14:V14"/>
    <mergeCell ref="N16:V16"/>
    <mergeCell ref="D11:D12"/>
    <mergeCell ref="F11:H12"/>
    <mergeCell ref="B10:W10"/>
    <mergeCell ref="B31:D31"/>
    <mergeCell ref="E31:O31"/>
    <mergeCell ref="P31:Q31"/>
    <mergeCell ref="H35:L35"/>
    <mergeCell ref="N36:N37"/>
    <mergeCell ref="O36:O37"/>
    <mergeCell ref="P36:P37"/>
    <mergeCell ref="Q36:Q37"/>
    <mergeCell ref="E21:V21"/>
    <mergeCell ref="E22:V22"/>
    <mergeCell ref="B26:D26"/>
    <mergeCell ref="P28:Q28"/>
    <mergeCell ref="B29:C29"/>
    <mergeCell ref="P29:Q29"/>
    <mergeCell ref="E29:O29"/>
    <mergeCell ref="D34:G34"/>
    <mergeCell ref="D35:G35"/>
    <mergeCell ref="B35:C35"/>
    <mergeCell ref="B33:C33"/>
    <mergeCell ref="B54:D54"/>
    <mergeCell ref="E54:O54"/>
    <mergeCell ref="P54:Q54"/>
    <mergeCell ref="B56:D56"/>
    <mergeCell ref="E56:O56"/>
    <mergeCell ref="P56:Q56"/>
    <mergeCell ref="R36:R37"/>
    <mergeCell ref="E37:M37"/>
    <mergeCell ref="F50:L50"/>
    <mergeCell ref="B52:D52"/>
    <mergeCell ref="E52:O52"/>
    <mergeCell ref="P52:Q52"/>
    <mergeCell ref="B65:C65"/>
    <mergeCell ref="D65:J65"/>
    <mergeCell ref="B58:D58"/>
    <mergeCell ref="E58:O58"/>
    <mergeCell ref="P58:Q58"/>
    <mergeCell ref="E61:R61"/>
    <mergeCell ref="B62:W62"/>
    <mergeCell ref="B64:K64"/>
    <mergeCell ref="L64:W65"/>
    <mergeCell ref="M82:R82"/>
    <mergeCell ref="T82:X82"/>
    <mergeCell ref="F76:H76"/>
    <mergeCell ref="N76:R77"/>
    <mergeCell ref="T76:V77"/>
    <mergeCell ref="F77:H77"/>
    <mergeCell ref="N69:R70"/>
    <mergeCell ref="T69:V70"/>
    <mergeCell ref="B68:C68"/>
    <mergeCell ref="G68:J68"/>
    <mergeCell ref="B69:K70"/>
    <mergeCell ref="F71:H71"/>
    <mergeCell ref="F72:H72"/>
    <mergeCell ref="M83:N83"/>
    <mergeCell ref="O83:P83"/>
    <mergeCell ref="Q83:R83"/>
    <mergeCell ref="T83:U83"/>
    <mergeCell ref="E84:I84"/>
    <mergeCell ref="J84:L84"/>
    <mergeCell ref="M84:N84"/>
    <mergeCell ref="O84:P84"/>
    <mergeCell ref="Q84:R84"/>
    <mergeCell ref="T84:U84"/>
    <mergeCell ref="E87:I87"/>
    <mergeCell ref="J87:L87"/>
    <mergeCell ref="Q87:R87"/>
    <mergeCell ref="E88:I88"/>
    <mergeCell ref="J88:L88"/>
    <mergeCell ref="Q88:R88"/>
    <mergeCell ref="E85:I85"/>
    <mergeCell ref="J85:L85"/>
    <mergeCell ref="Q85:R85"/>
    <mergeCell ref="E86:I86"/>
    <mergeCell ref="J86:L86"/>
    <mergeCell ref="Q86:R86"/>
    <mergeCell ref="AD75:AF75"/>
    <mergeCell ref="AD76:AF76"/>
    <mergeCell ref="AD77:AF77"/>
    <mergeCell ref="Z78:AI78"/>
    <mergeCell ref="Z79:AI79"/>
    <mergeCell ref="F78:H78"/>
    <mergeCell ref="B73:K75"/>
    <mergeCell ref="B67:C67"/>
    <mergeCell ref="B66:C66"/>
    <mergeCell ref="G66:J66"/>
    <mergeCell ref="N71:R71"/>
    <mergeCell ref="T71:V71"/>
    <mergeCell ref="L66:W68"/>
    <mergeCell ref="G67:J67"/>
    <mergeCell ref="N78:R78"/>
    <mergeCell ref="T78:V78"/>
    <mergeCell ref="B79:K79"/>
    <mergeCell ref="L79:W79"/>
    <mergeCell ref="N73:V75"/>
  </mergeCells>
  <dataValidations count="5">
    <dataValidation type="date" errorStyle="warning" allowBlank="1" showInputMessage="1" showErrorMessage="1" promptTitle="Im Format" prompt="xx.xx.xx" sqref="D14" xr:uid="{A9F91C86-F8D9-4FEB-9E93-04AA92710268}">
      <formula1>TODAY() -90</formula1>
      <formula2>TODAY() +365</formula2>
    </dataValidation>
    <dataValidation type="time" allowBlank="1" showInputMessage="1" showErrorMessage="1" sqref="F18:G18" xr:uid="{2DD172D1-F4FB-4FA0-90E9-1C5D3C8C09A4}">
      <formula1>0</formula1>
      <formula2>0.999305555555556</formula2>
    </dataValidation>
    <dataValidation type="time" allowBlank="1" showInputMessage="1" showErrorMessage="1" promptTitle="Uhrzeit" prompt="xx:xx" sqref="F14:G14" xr:uid="{34BDF8AB-79CD-41EB-9DE6-66EE1C328D2F}">
      <formula1>0</formula1>
      <formula2>0.999305555555556</formula2>
    </dataValidation>
    <dataValidation allowBlank="1" showInputMessage="1" showErrorMessage="1" promptTitle="Im Format" prompt="xx.xx.xx" sqref="D18" xr:uid="{DE40FE82-C753-48B1-9CB0-30491785E72B}"/>
    <dataValidation type="custom" allowBlank="1" showInputMessage="1" showErrorMessage="1" errorTitle="Zutreffendes mit X markieren" error="Bitte nur x oder X verwenden" promptTitle="Zutreffendes mit X markieren" prompt="x oder X" sqref="H39:L47" xr:uid="{331E229B-C90B-443E-A07D-30614AA877DF}">
      <formula1>OR(AND(ISEVEN(ROW()), ISEVEN(COLUMN())), ISBLANK(H39), H39="x", H39="X")</formula1>
    </dataValidation>
  </dataValidations>
  <printOptions horizontalCentered="1" verticalCentered="1"/>
  <pageMargins left="0.98425196850393704" right="0.19685039370078741" top="0.39370078740157483" bottom="0.39370078740157483" header="0" footer="0"/>
  <pageSetup paperSize="9" scale="59" orientation="portrait" r:id="rId1"/>
  <headerFooter>
    <oddFooter>&amp;L    &amp;F / 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 altText="Tagegeld">
                <anchor moveWithCells="1">
                  <from>
                    <xdr:col>2</xdr:col>
                    <xdr:colOff>285750</xdr:colOff>
                    <xdr:row>33</xdr:row>
                    <xdr:rowOff>9525</xdr:rowOff>
                  </from>
                  <to>
                    <xdr:col>2</xdr:col>
                    <xdr:colOff>542925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locked="0" defaultSize="0" autoFill="0" autoLine="0" autoPict="0">
                <anchor moveWithCells="1">
                  <from>
                    <xdr:col>1</xdr:col>
                    <xdr:colOff>447675</xdr:colOff>
                    <xdr:row>35</xdr:row>
                    <xdr:rowOff>228600</xdr:rowOff>
                  </from>
                  <to>
                    <xdr:col>1</xdr:col>
                    <xdr:colOff>762000</xdr:colOff>
                    <xdr:row>35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locked="0" defaultSize="0" autoLine="0" autoPict="0" altText="1. Tag">
                <anchor moveWithCells="1">
                  <from>
                    <xdr:col>1</xdr:col>
                    <xdr:colOff>47625</xdr:colOff>
                    <xdr:row>37</xdr:row>
                    <xdr:rowOff>85725</xdr:rowOff>
                  </from>
                  <to>
                    <xdr:col>2</xdr:col>
                    <xdr:colOff>152400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rop Down 5">
              <controlPr locked="0" defaultSize="0" autoLine="0" autoPict="0" altText="2. Tag">
                <anchor moveWithCells="1">
                  <from>
                    <xdr:col>1</xdr:col>
                    <xdr:colOff>38100</xdr:colOff>
                    <xdr:row>40</xdr:row>
                    <xdr:rowOff>0</xdr:rowOff>
                  </from>
                  <to>
                    <xdr:col>2</xdr:col>
                    <xdr:colOff>142875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Drop Down 6">
              <controlPr locked="0" defaultSize="0" autoLine="0" autoPict="0" altText="3. Tag">
                <anchor moveWithCells="1">
                  <from>
                    <xdr:col>1</xdr:col>
                    <xdr:colOff>38100</xdr:colOff>
                    <xdr:row>42</xdr:row>
                    <xdr:rowOff>9525</xdr:rowOff>
                  </from>
                  <to>
                    <xdr:col>2</xdr:col>
                    <xdr:colOff>142875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Drop Down 7">
              <controlPr locked="0" defaultSize="0" autoLine="0" autoPict="0" altText="4. Tag">
                <anchor moveWithCells="1">
                  <from>
                    <xdr:col>1</xdr:col>
                    <xdr:colOff>28575</xdr:colOff>
                    <xdr:row>44</xdr:row>
                    <xdr:rowOff>28575</xdr:rowOff>
                  </from>
                  <to>
                    <xdr:col>2</xdr:col>
                    <xdr:colOff>133350</xdr:colOff>
                    <xdr:row>45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Formular</vt:lpstr>
      <vt:lpstr>Formular!Druckbereich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Reisekosten-Abrechnung Ehrenamt</dc:title>
  <dc:creator>Jörg G</dc:creator>
  <cp:lastModifiedBy>Jörg G</cp:lastModifiedBy>
  <cp:lastPrinted>2025-06-04T11:05:50Z</cp:lastPrinted>
  <dcterms:created xsi:type="dcterms:W3CDTF">2025-05-23T08:22:57Z</dcterms:created>
  <dcterms:modified xsi:type="dcterms:W3CDTF">2025-06-04T11:05:54Z</dcterms:modified>
</cp:coreProperties>
</file>